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imelineCaches/timelineCache3.xml" ContentType="application/vnd.ms-excel.timelineCache+xml"/>
  <Override PartName="/xl/timelineCaches/timelineCache4.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timelines/timeline1.xml" ContentType="application/vnd.ms-excel.timelin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6.xml" ContentType="application/vnd.openxmlformats-officedocument.drawing+xml"/>
  <Override PartName="/xl/slicers/slicer3.xml" ContentType="application/vnd.ms-excel.slicer+xml"/>
  <Override PartName="/xl/timelines/timeline2.xml" ContentType="application/vnd.ms-excel.timelin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7.xml" ContentType="application/vnd.openxmlformats-officedocument.drawing+xml"/>
  <Override PartName="/xl/slicers/slicer4.xml" ContentType="application/vnd.ms-excel.slicer+xml"/>
  <Override PartName="/xl/timelines/timeline3.xml" ContentType="application/vnd.ms-excel.timelin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8.xml" ContentType="application/vnd.openxmlformats-officedocument.drawing+xml"/>
  <Override PartName="/xl/slicers/slicer5.xml" ContentType="application/vnd.ms-excel.slicer+xml"/>
  <Override PartName="/xl/timelines/timeline4.xml" ContentType="application/vnd.ms-excel.timelin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9.xml" ContentType="application/vnd.openxmlformats-officedocument.drawing+xml"/>
  <Override PartName="/xl/slicers/slicer6.xml" ContentType="application/vnd.ms-excel.slicer+xml"/>
  <Override PartName="/xl/charts/chartEx1.xml" ContentType="application/vnd.ms-office.chartex+xml"/>
  <Override PartName="/xl/charts/style13.xml" ContentType="application/vnd.ms-office.chartstyle+xml"/>
  <Override PartName="/xl/charts/colors13.xml" ContentType="application/vnd.ms-office.chartcolorstyle+xml"/>
  <Override PartName="/xl/drawings/drawing10.xml" ContentType="application/vnd.openxmlformats-officedocument.drawing+xml"/>
  <Override PartName="/xl/slicers/slicer7.xml" ContentType="application/vnd.ms-excel.slicer+xml"/>
  <Override PartName="/xl/charts/chartEx2.xml" ContentType="application/vnd.ms-office.chartex+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mc:AlternateContent xmlns:mc="http://schemas.openxmlformats.org/markup-compatibility/2006">
    <mc:Choice Requires="x15">
      <x15ac:absPath xmlns:x15ac="http://schemas.microsoft.com/office/spreadsheetml/2010/11/ac" url="E:\E-PLATTTFORMS\UDEMY\Microsoft Excel\Data Analysis and Business Intelligence with Microsoft Excel\"/>
    </mc:Choice>
  </mc:AlternateContent>
  <xr:revisionPtr revIDLastSave="0" documentId="8_{C144E53C-69D6-4801-BE63-58A3512E7552}" xr6:coauthVersionLast="47" xr6:coauthVersionMax="47" xr10:uidLastSave="{00000000-0000-0000-0000-000000000000}"/>
  <bookViews>
    <workbookView xWindow="28680" yWindow="-120" windowWidth="29040" windowHeight="15840" firstSheet="11" activeTab="14" xr2:uid="{00000000-000D-0000-FFFF-FFFF00000000}"/>
  </bookViews>
  <sheets>
    <sheet name="Using Excels Model" sheetId="1" r:id="rId1"/>
    <sheet name="Query" sheetId="4" r:id="rId2"/>
    <sheet name="Pivot Table Formatting tips" sheetId="27" r:id="rId3"/>
    <sheet name="Data Bars, Colors and Icons" sheetId="28" r:id="rId4"/>
    <sheet name="Conditional Formats_" sheetId="39" r:id="rId5"/>
    <sheet name="Custom Conditional Formats" sheetId="29" r:id="rId6"/>
    <sheet name="Pivot Charts  Pivot Table" sheetId="30" r:id="rId7"/>
    <sheet name="Time Line Slicer" sheetId="40" r:id="rId8"/>
    <sheet name="Pivot Charts " sheetId="31" r:id="rId9"/>
    <sheet name="Column Chats" sheetId="32" r:id="rId10"/>
    <sheet name="Line, Area and Timelines Charts" sheetId="33" r:id="rId11"/>
    <sheet name="Combo Charts" sheetId="34" r:id="rId12"/>
    <sheet name="Changing Measures with Slicers" sheetId="35" r:id="rId13"/>
    <sheet name="Using Pivot Tables as Formulas " sheetId="37" r:id="rId14"/>
    <sheet name="Dashboard " sheetId="36" r:id="rId15"/>
  </sheets>
  <definedNames>
    <definedName name="_xlchart.v1.0" hidden="1">'Using Pivot Tables as Formulas '!$B$7:$C$31</definedName>
    <definedName name="_xlchart.v1.1" hidden="1">'Using Pivot Tables as Formulas '!$D$7:$D$31</definedName>
    <definedName name="_xlchart.v1.2" hidden="1">'Using Pivot Tables as Formulas '!$B$7:$C$31</definedName>
    <definedName name="_xlchart.v1.3" hidden="1">'Using Pivot Tables as Formulas '!$D$7:$D$31</definedName>
    <definedName name="Datenschnitt_LoyaltyClubMember">#N/A</definedName>
    <definedName name="Datenschnitt_Measure">#N/A</definedName>
    <definedName name="Datenschnitt_Measure1">#N/A</definedName>
    <definedName name="Datenschnitt_Name">#N/A</definedName>
    <definedName name="Datenschnitt_Name1">#N/A</definedName>
    <definedName name="Datenschnitt_Name11">#N/A</definedName>
    <definedName name="Datenschnitt_Name12">#N/A</definedName>
    <definedName name="ExterneDaten_1" localSheetId="1" hidden="1">Query!$A$3:$D$1003</definedName>
    <definedName name="Zeitachse_Date">#N/A</definedName>
    <definedName name="Zeitachse_Date1">#N/A</definedName>
    <definedName name="Zeitachse_Date2">#N/A</definedName>
    <definedName name="Zeitachse_Date3">#N/A</definedName>
  </definedNames>
  <calcPr calcId="191029"/>
  <pivotCaches>
    <pivotCache cacheId="0" r:id="rId16"/>
    <pivotCache cacheId="1" r:id="rId17"/>
    <pivotCache cacheId="2" r:id="rId18"/>
    <pivotCache cacheId="3" r:id="rId19"/>
    <pivotCache cacheId="4" r:id="rId20"/>
    <pivotCache cacheId="5" r:id="rId21"/>
    <pivotCache cacheId="6" r:id="rId22"/>
  </pivotCaches>
  <extLst>
    <ext xmlns:x14="http://schemas.microsoft.com/office/spreadsheetml/2009/9/main" uri="{876F7934-8845-4945-9796-88D515C7AA90}">
      <x14:pivotCaches>
        <pivotCache cacheId="7" r:id="rId23"/>
        <pivotCache cacheId="8" r:id="rId24"/>
        <pivotCache cacheId="9" r:id="rId25"/>
        <pivotCache cacheId="10" r:id="rId26"/>
        <pivotCache cacheId="11" r:id="rId27"/>
      </x14:pivotCaches>
    </ext>
    <ext xmlns:x14="http://schemas.microsoft.com/office/spreadsheetml/2009/9/main" uri="{BBE1A952-AA13-448e-AADC-164F8A28A991}">
      <x14:slicerCaches>
        <x14:slicerCache r:id="rId28"/>
        <x14:slicerCache r:id="rId29"/>
        <x14:slicerCache r:id="rId30"/>
        <x14:slicerCache r:id="rId31"/>
        <x14:slicerCache r:id="rId32"/>
        <x14:slicerCache r:id="rId33"/>
        <x14:slicerCache r:id="rId34"/>
      </x14:slicerCaches>
    </ext>
    <ext xmlns:x14="http://schemas.microsoft.com/office/spreadsheetml/2009/9/main" uri="{79F54976-1DA5-4618-B147-4CDE4B953A38}">
      <x14:workbookPr/>
    </ext>
    <ext xmlns:x15="http://schemas.microsoft.com/office/spreadsheetml/2010/11/main" uri="{841E416B-1EF1-43b6-AB56-02D37102CBD5}">
      <x15:pivotCaches>
        <pivotCache cacheId="12" r:id="rId35"/>
        <pivotCache cacheId="13" r:id="rId36"/>
        <pivotCache cacheId="14" r:id="rId37"/>
        <pivotCache cacheId="15" r:id="rId38"/>
        <pivotCache cacheId="16" r:id="rId39"/>
        <pivotCache cacheId="17" r:id="rId40"/>
        <pivotCache cacheId="18" r:id="rId41"/>
        <pivotCache cacheId="19" r:id="rId42"/>
        <pivotCache cacheId="20" r:id="rId43"/>
        <pivotCache cacheId="21" r:id="rId44"/>
        <pivotCache cacheId="22" r:id="rId45"/>
        <pivotCache cacheId="23" r:id="rId46"/>
      </x15:pivotCaches>
    </ext>
    <ext xmlns:x15="http://schemas.microsoft.com/office/spreadsheetml/2010/11/main" uri="{983426D0-5260-488c-9760-48F4B6AC55F4}">
      <x15:pivotTableReferences>
        <x15:pivotTableReference r:id="rId47"/>
        <x15:pivotTableReference r:id="rId48"/>
        <x15:pivotTableReference r:id="rId49"/>
        <x15:pivotTableReference r:id="rId50"/>
        <x15:pivotTableReference r:id="rId51"/>
        <x15:pivotTableReference r:id="rId52"/>
        <x15:pivotTableReference r:id="rId53"/>
        <x15:pivotTableReference r:id="rId54"/>
        <x15:pivotTableReference r:id="rId55"/>
        <x15:pivotTableReference r:id="rId56"/>
        <x15:pivotTableReference r:id="rId57"/>
        <x15:pivotTableReference r:id="rId58"/>
      </x15:pivotTableReferences>
    </ext>
    <ext xmlns:x15="http://schemas.microsoft.com/office/spreadsheetml/2010/11/main" uri="{A2CB5862-8E78-49c6-8D9D-AF26E26ADB89}">
      <x15:timelineCachePivotCaches>
        <pivotCache cacheId="24" r:id="rId59"/>
        <pivotCache cacheId="25" r:id="rId60"/>
        <pivotCache cacheId="26" r:id="rId61"/>
      </x15:timelineCachePivotCaches>
    </ext>
    <ext xmlns:x15="http://schemas.microsoft.com/office/spreadsheetml/2010/11/main" uri="{D0CA8CA8-9F24-4464-BF8E-62219DCF47F9}">
      <x15:timelineCacheRefs>
        <x15:timelineCacheRef r:id="rId62"/>
        <x15:timelineCacheRef r:id="rId63"/>
        <x15:timelineCacheRef r:id="rId64"/>
        <x15:timelineCacheRef r:id="rId6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 Details_af268176-9fce-41cf-9f55-3b7b78f44a78" name="Order Details" connection="Abfrage - Order+Details"/>
          <x15:modelTable id="Products_f41b22b8-0343-4ffe-8f40-62109991f04a" name="Products" connection="Abfrage - Products"/>
          <x15:modelTable id="Orders_ef6abd61-49ef-4af4-aa95-84779b96980c" name="Orders" connection="Abfrage - Orders"/>
          <x15:modelTable id="Customers_df20a42b-b804-48bb-8f20-bf5070fca093" name="Customers" connection="Abfrage - Customers"/>
          <x15:modelTable id="States_5121da56-5224-4a1e-bc99-92c3f2363163" name="States" connection="Abfrage - States"/>
          <x15:modelTable id="Regions_fc13af34-c242-4c4b-8b2b-a09e3e02993b" name="Regions" connection="Abfrage - Regions"/>
          <x15:modelTable id="Service Calls_547cc0b6-f65a-4304-8149-8353ab253ca3" name="Service Calls" connection="Abfrage - Service+Calls"/>
          <x15:modelTable id="SlicerTable_aed0b91d-bb8e-4d54-ab7f-94227949061e" name="SlicerTable" connection="Abfrage - SlicerTable"/>
          <x15:modelTable id="Kalender" name="Calender" connection="Verbindung"/>
        </x15:modelTables>
        <x15:modelRelationships>
          <x15:modelRelationship fromTable="Order Details" fromColumn="ProductID" toTable="Products" toColumn="Product ID"/>
          <x15:modelRelationship fromTable="Order Details" fromColumn="SalesOrderID" toTable="Orders" toColumn="SalesOrderID"/>
          <x15:modelRelationship fromTable="Orders" fromColumn="CustomerID" toTable="Customers" toColumn="CustomerID"/>
          <x15:modelRelationship fromTable="Orders" fromColumn="Order Date" toTable="Calender" toColumn="Date"/>
          <x15:modelRelationship fromTable="Customers" fromColumn="StateID" toTable="States" toColumn="ID"/>
          <x15:modelRelationship fromTable="States" fromColumn="RegionID" toTable="Regions" toColumn="ID"/>
          <x15:modelRelationship fromTable="Service Calls" fromColumn="CustomerID" toTable="Customers" toColumn="CustomerID"/>
          <x15:modelRelationship fromTable="Service Calls" fromColumn="ProductID" toTable="Products" toColumn="Product ID"/>
          <x15:modelRelationship fromTable="Service Calls" fromColumn="CallDate" toTable="Calende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C31" i="37" l="1"/>
  <c r="C29" i="37"/>
  <c r="B9" i="37"/>
  <c r="B7" i="37"/>
  <c r="C9" i="37"/>
  <c r="C24" i="37"/>
  <c r="C21" i="37"/>
  <c r="B13" i="37"/>
  <c r="B11" i="37"/>
  <c r="C14" i="37"/>
  <c r="B14" i="37"/>
  <c r="B21" i="37"/>
  <c r="B15" i="37"/>
  <c r="B27" i="37"/>
  <c r="B24" i="37"/>
  <c r="C26" i="37"/>
  <c r="B19" i="37"/>
  <c r="D6" i="37"/>
  <c r="D9" i="37"/>
  <c r="C27" i="37"/>
  <c r="C13" i="37"/>
  <c r="D13" i="37" s="1"/>
  <c r="C7" i="37"/>
  <c r="C8" i="37"/>
  <c r="D27" i="37"/>
  <c r="C20" i="37"/>
  <c r="D20" i="37" s="1"/>
  <c r="B18" i="37"/>
  <c r="C12" i="37"/>
  <c r="B17" i="37"/>
  <c r="B10" i="37"/>
  <c r="D31" i="37"/>
  <c r="C23" i="37"/>
  <c r="B22" i="37"/>
  <c r="B8" i="37"/>
  <c r="B23" i="37"/>
  <c r="C25" i="37"/>
  <c r="D25" i="37" s="1"/>
  <c r="B26" i="37"/>
  <c r="D29" i="37"/>
  <c r="D12" i="37"/>
  <c r="C11" i="37"/>
  <c r="C18" i="37"/>
  <c r="D18" i="37" s="1"/>
  <c r="B16" i="37"/>
  <c r="D11" i="37"/>
  <c r="C22" i="37"/>
  <c r="C30" i="37"/>
  <c r="C19" i="37"/>
  <c r="D22" i="37"/>
  <c r="D26" i="37"/>
  <c r="B12" i="37"/>
  <c r="B28" i="37"/>
  <c r="C10" i="37"/>
  <c r="D21" i="37"/>
  <c r="C17" i="37"/>
  <c r="D17" i="37" s="1"/>
  <c r="C28" i="37"/>
  <c r="D24" i="37"/>
  <c r="B25" i="37"/>
  <c r="B30" i="37"/>
  <c r="B31" i="37"/>
  <c r="C15" i="37"/>
  <c r="C16" i="37"/>
  <c r="D16" i="37" s="1"/>
  <c r="B20" i="37"/>
  <c r="B29" i="37"/>
  <c r="D28" i="37"/>
  <c r="D15" i="37" l="1"/>
  <c r="D23" i="37"/>
  <c r="D10" i="37"/>
  <c r="D8" i="37"/>
  <c r="D7" i="37"/>
  <c r="D30" i="37"/>
  <c r="D14" i="37"/>
  <c r="D19" i="3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24865AF-137A-4D13-9A64-B3E009979593}" name="Abfrage - Customers" description="Verbindung mit der Abfrage 'Customers' in der Arbeitsmappe." type="100" refreshedVersion="7" minRefreshableVersion="5">
    <extLst>
      <ext xmlns:x15="http://schemas.microsoft.com/office/spreadsheetml/2010/11/main" uri="{DE250136-89BD-433C-8126-D09CA5730AF9}">
        <x15:connection id="e8db77bd-bf8e-4a84-8a31-d819bf127c05"/>
      </ext>
    </extLst>
  </connection>
  <connection id="2" xr16:uid="{D48C1DAD-3EC0-481B-BF87-4C07DB87D2F5}" name="Abfrage - Order+Details" description="Verbindung mit der Abfrage 'Order+Details' in der Arbeitsmappe." type="100" refreshedVersion="7" minRefreshableVersion="5">
    <extLst>
      <ext xmlns:x15="http://schemas.microsoft.com/office/spreadsheetml/2010/11/main" uri="{DE250136-89BD-433C-8126-D09CA5730AF9}">
        <x15:connection id="40a6a35b-3dd4-4c79-b420-108be5a78a6f"/>
      </ext>
    </extLst>
  </connection>
  <connection id="3" xr16:uid="{B7412BF5-D2AA-4DCC-8C6D-75BA4638C1D9}" name="Abfrage - Orders" description="Verbindung mit der Abfrage 'Orders' in der Arbeitsmappe." type="100" refreshedVersion="7" minRefreshableVersion="5">
    <extLst>
      <ext xmlns:x15="http://schemas.microsoft.com/office/spreadsheetml/2010/11/main" uri="{DE250136-89BD-433C-8126-D09CA5730AF9}">
        <x15:connection id="dd0eaafa-dd42-4d3d-9684-61c9b657c718"/>
      </ext>
    </extLst>
  </connection>
  <connection id="4" xr16:uid="{EA216883-BFD2-4AB3-9006-815A8F39E1D8}" name="Abfrage - Products" description="Verbindung mit der Abfrage 'Products' in der Arbeitsmappe." type="100" refreshedVersion="7" minRefreshableVersion="5">
    <extLst>
      <ext xmlns:x15="http://schemas.microsoft.com/office/spreadsheetml/2010/11/main" uri="{DE250136-89BD-433C-8126-D09CA5730AF9}">
        <x15:connection id="74b545ec-f74c-44ab-91da-0c65c4d85341"/>
      </ext>
    </extLst>
  </connection>
  <connection id="5" xr16:uid="{2F16123A-AA4F-4D7B-8360-5858AC53C50D}" name="Abfrage - Regions" description="Verbindung mit der Abfrage 'Regions' in der Arbeitsmappe." type="100" refreshedVersion="7" minRefreshableVersion="5">
    <extLst>
      <ext xmlns:x15="http://schemas.microsoft.com/office/spreadsheetml/2010/11/main" uri="{DE250136-89BD-433C-8126-D09CA5730AF9}">
        <x15:connection id="b43cd084-e75e-42aa-ac7f-ad5a3c435844"/>
      </ext>
    </extLst>
  </connection>
  <connection id="6" xr16:uid="{1C341589-8005-4CC1-A406-8C0B4DB2FBCD}" name="Abfrage - Service+Calls" description="Verbindung mit der Abfrage 'Service+Calls' in der Arbeitsmappe." type="100" refreshedVersion="7" minRefreshableVersion="5">
    <extLst>
      <ext xmlns:x15="http://schemas.microsoft.com/office/spreadsheetml/2010/11/main" uri="{DE250136-89BD-433C-8126-D09CA5730AF9}">
        <x15:connection id="e97ac05d-cbf4-4e14-b03e-d24e9314bacc"/>
      </ext>
    </extLst>
  </connection>
  <connection id="7" xr16:uid="{B3FFCDD5-EB0F-48BD-88FD-8583A3FB6CCF}" name="Abfrage - SlicerTable" description="Verbindung mit der Abfrage 'SlicerTable' in der Arbeitsmappe." type="100" refreshedVersion="7" minRefreshableVersion="5">
    <extLst>
      <ext xmlns:x15="http://schemas.microsoft.com/office/spreadsheetml/2010/11/main" uri="{DE250136-89BD-433C-8126-D09CA5730AF9}">
        <x15:connection id="61eb066d-9913-45c0-ba17-80e83462beff"/>
      </ext>
    </extLst>
  </connection>
  <connection id="8" xr16:uid="{8DFD27CE-B7B5-4718-928C-0594CC7CA05F}" name="Abfrage - States" description="Verbindung mit der Abfrage 'States' in der Arbeitsmappe." type="100" refreshedVersion="7" minRefreshableVersion="5">
    <extLst>
      <ext xmlns:x15="http://schemas.microsoft.com/office/spreadsheetml/2010/11/main" uri="{DE250136-89BD-433C-8126-D09CA5730AF9}">
        <x15:connection id="64cffca4-ef1a-466f-b67b-35c4a2a37784"/>
      </ext>
    </extLst>
  </connection>
  <connection id="9" xr16:uid="{B4157393-5F0D-4B7C-8D63-28973F4E61E6}" keepAlive="1" name="ModelConnection_ExterneDaten_1" description="Datenmodell" type="5" refreshedVersion="7" minRefreshableVersion="5" saveData="1">
    <dbPr connection="Data Model Connection" command="DRILLTHROUGH MAXROWS 1000 SELECT FROM [Model] WHERE (([Measures].[Anzahl von SalesOrderID],[Regions].[Name].&amp;[East South Central],[States].[Name].&amp;[Kentucky])) RETURN [$Orders].[SalesOrderID],[$Orders].[Order Date],[$Orders].[Ship Date],[$Orders].[CustomerID]" commandType="4"/>
    <extLst>
      <ext xmlns:x15="http://schemas.microsoft.com/office/spreadsheetml/2010/11/main" uri="{DE250136-89BD-433C-8126-D09CA5730AF9}">
        <x15:connection id="" model="1"/>
      </ext>
    </extLst>
  </connection>
  <connection id="10" xr16:uid="{0A8F821F-5530-4047-9F72-BA85ACC6FA5D}" keepAlive="1" name="ThisWorkbookDataModel" description="Datenmodel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1" xr16:uid="{AEA3EFAF-FFFD-4CCF-8312-40E6F7895912}" name="Verbindung" type="104" refreshedVersion="0" background="1">
    <extLst>
      <ext xmlns:x15="http://schemas.microsoft.com/office/spreadsheetml/2010/11/main" uri="{DE250136-89BD-433C-8126-D09CA5730AF9}">
        <x15:connection id="Kalender"/>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1">
    <s v="ThisWorkbookDataModel"/>
    <s v="{[SlicerTable].[Measure].&amp;[Line Items Sold]}"/>
    <s v="[Products].[Product Category].&amp;[Surfing Product]"/>
    <s v="[Products].[Product Category].&amp;[Ridding Supplies]"/>
    <s v="[Products].[Product Category].&amp;[Beach Supplies]"/>
    <s v="[Products].[Name].&amp;[Shortboard]"/>
    <s v="[Products].[Name].&amp;[Skateboard]"/>
    <s v="[Products].[Name].&amp;[Sun Shirt]"/>
    <s v="[Products].[Name].&amp;[Board Shorts]"/>
    <s v="[Measures].[DynamicMeasure]"/>
    <s v="[Products].[Name].&amp;[Wetsuit]"/>
    <s v="[Products].[Name].&amp;[Skimboard]"/>
    <s v="[Products].[Name].&amp;[Paddle]"/>
    <s v="[Products].[Name].&amp;[Leash]"/>
    <s v="[Products].[Name].&amp;[Bodyboard]"/>
    <s v="[Products].[Name].&amp;[Trucker Hat]"/>
    <s v="[Products].[Name].&amp;[Knee Pads]"/>
    <s v="[Products].[Name].&amp;[Bike Helmet]"/>
    <s v="[Products].[Name].&amp;[Sunblock]"/>
    <s v="[Products].[Name].&amp;[Straw Hat]"/>
    <s v="[Products].[Name].&amp;[Flip Flops]"/>
    <s v="[Products].[Name].&amp;[Beach Umbrella]"/>
    <s v="[Products].[Name].&amp;[Beach Chair]"/>
    <s v="[Products].[Name].&amp;[Softboard]"/>
    <s v="[Products].[Name].&amp;[Longboard]"/>
    <s v="[Products].[Name].&amp;[Fins]"/>
    <s v="[Products].[Name].&amp;[Balsa Board]"/>
    <s v="[Products].[Name].&amp;[Elbow Pads]"/>
    <s v="[Products].[Name].&amp;[Beach Cruiser Bicycle]"/>
    <s v="[Products].[Name].&amp;[Paddleboard]"/>
    <s v="[Products].[Name].&amp;[Beach Towel]"/>
  </metadataStrings>
  <mdxMetadata count="54">
    <mdx n="0" f="m">
      <t c="1">
        <n x="2"/>
      </t>
    </mdx>
    <mdx n="0" f="m">
      <t c="1">
        <n x="3"/>
      </t>
    </mdx>
    <mdx n="0" f="m">
      <t c="1">
        <n x="4"/>
      </t>
    </mdx>
    <mdx n="0" f="m">
      <t c="2">
        <n x="2"/>
        <n x="5"/>
      </t>
    </mdx>
    <mdx n="0" f="m">
      <t c="2">
        <n x="3"/>
        <n x="6"/>
      </t>
    </mdx>
    <mdx n="0" f="m">
      <t c="2">
        <n x="4"/>
        <n x="7"/>
      </t>
    </mdx>
    <mdx n="0" f="m">
      <t c="2">
        <n x="4"/>
        <n x="8"/>
      </t>
    </mdx>
    <mdx n="0" f="m">
      <t c="1">
        <n x="9"/>
      </t>
    </mdx>
    <mdx n="0" f="m">
      <t c="2">
        <n x="2"/>
        <n x="10"/>
      </t>
    </mdx>
    <mdx n="0" f="m">
      <t c="2">
        <n x="2"/>
        <n x="11"/>
      </t>
    </mdx>
    <mdx n="0" f="m">
      <t c="2">
        <n x="2"/>
        <n x="12"/>
      </t>
    </mdx>
    <mdx n="0" f="m">
      <t c="2">
        <n x="2"/>
        <n x="13"/>
      </t>
    </mdx>
    <mdx n="0" f="m">
      <t c="2">
        <n x="2"/>
        <n x="14"/>
      </t>
    </mdx>
    <mdx n="0" f="m">
      <t c="2">
        <n x="3"/>
        <n x="15"/>
      </t>
    </mdx>
    <mdx n="0" f="m">
      <t c="2">
        <n x="3"/>
        <n x="16"/>
      </t>
    </mdx>
    <mdx n="0" f="m">
      <t c="2">
        <n x="3"/>
        <n x="17"/>
      </t>
    </mdx>
    <mdx n="0" f="m">
      <t c="2">
        <n x="4"/>
        <n x="18"/>
      </t>
    </mdx>
    <mdx n="0" f="m">
      <t c="2">
        <n x="4"/>
        <n x="19"/>
      </t>
    </mdx>
    <mdx n="0" f="m">
      <t c="2">
        <n x="4"/>
        <n x="20"/>
      </t>
    </mdx>
    <mdx n="0" f="m">
      <t c="2">
        <n x="4"/>
        <n x="21"/>
      </t>
    </mdx>
    <mdx n="0" f="m">
      <t c="2">
        <n x="4"/>
        <n x="22"/>
      </t>
    </mdx>
    <mdx n="0" f="m">
      <t c="2">
        <n x="2"/>
        <n x="23"/>
      </t>
    </mdx>
    <mdx n="0" f="m">
      <t c="2">
        <n x="2"/>
        <n x="24"/>
      </t>
    </mdx>
    <mdx n="0" f="m">
      <t c="2">
        <n x="2"/>
        <n x="25"/>
      </t>
    </mdx>
    <mdx n="0" f="m">
      <t c="2">
        <n x="2"/>
        <n x="26"/>
      </t>
    </mdx>
    <mdx n="0" f="m">
      <t c="2">
        <n x="3"/>
        <n x="27"/>
      </t>
    </mdx>
    <mdx n="0" f="m">
      <t c="2">
        <n x="3"/>
        <n x="28"/>
      </t>
    </mdx>
    <mdx n="0" f="m">
      <t c="2">
        <n x="4"/>
        <n x="29"/>
      </t>
    </mdx>
    <mdx n="0" f="m">
      <t c="2">
        <n x="4"/>
        <n x="30"/>
      </t>
    </mdx>
    <mdx n="0" f="v">
      <t c="4" fi="0">
        <n x="4"/>
        <n x="7"/>
        <n x="9"/>
        <n x="1" s="1"/>
      </t>
    </mdx>
    <mdx n="0" f="v">
      <t c="4" fi="0">
        <n x="4"/>
        <n x="8"/>
        <n x="9"/>
        <n x="1" s="1"/>
      </t>
    </mdx>
    <mdx n="0" f="v">
      <t c="4" fi="0">
        <n x="2"/>
        <n x="10"/>
        <n x="9"/>
        <n x="1" s="1"/>
      </t>
    </mdx>
    <mdx n="0" f="v">
      <t c="4" fi="0">
        <n x="2"/>
        <n x="11"/>
        <n x="9"/>
        <n x="1" s="1"/>
      </t>
    </mdx>
    <mdx n="0" f="v">
      <t c="4" fi="0">
        <n x="2"/>
        <n x="13"/>
        <n x="9"/>
        <n x="1" s="1"/>
      </t>
    </mdx>
    <mdx n="0" f="v">
      <t c="4" fi="0">
        <n x="2"/>
        <n x="14"/>
        <n x="9"/>
        <n x="1" s="1"/>
      </t>
    </mdx>
    <mdx n="0" f="v">
      <t c="4" fi="0">
        <n x="3"/>
        <n x="15"/>
        <n x="9"/>
        <n x="1" s="1"/>
      </t>
    </mdx>
    <mdx n="0" f="v">
      <t c="4" fi="0">
        <n x="3"/>
        <n x="17"/>
        <n x="9"/>
        <n x="1" s="1"/>
      </t>
    </mdx>
    <mdx n="0" f="v">
      <t c="4" fi="0">
        <n x="4"/>
        <n x="18"/>
        <n x="9"/>
        <n x="1" s="1"/>
      </t>
    </mdx>
    <mdx n="0" f="v">
      <t c="4" fi="0">
        <n x="4"/>
        <n x="19"/>
        <n x="9"/>
        <n x="1" s="1"/>
      </t>
    </mdx>
    <mdx n="0" f="v">
      <t c="4" fi="0">
        <n x="4"/>
        <n x="21"/>
        <n x="9"/>
        <n x="1" s="1"/>
      </t>
    </mdx>
    <mdx n="0" f="v">
      <t c="4" fi="0">
        <n x="4"/>
        <n x="22"/>
        <n x="9"/>
        <n x="1" s="1"/>
      </t>
    </mdx>
    <mdx n="0" f="v">
      <t c="4" fi="0">
        <n x="2"/>
        <n x="12"/>
        <n x="9"/>
        <n x="1" s="1"/>
      </t>
    </mdx>
    <mdx n="0" f="v">
      <t c="4" fi="0">
        <n x="3"/>
        <n x="16"/>
        <n x="9"/>
        <n x="1" s="1"/>
      </t>
    </mdx>
    <mdx n="0" f="v">
      <t c="4" fi="0">
        <n x="4"/>
        <n x="20"/>
        <n x="9"/>
        <n x="1" s="1"/>
      </t>
    </mdx>
    <mdx n="0" f="v">
      <t c="4" fi="0">
        <n x="2"/>
        <n x="23"/>
        <n x="9"/>
        <n x="1" s="1"/>
      </t>
    </mdx>
    <mdx n="0" f="v">
      <t c="4" fi="0">
        <n x="2"/>
        <n x="24"/>
        <n x="9"/>
        <n x="1" s="1"/>
      </t>
    </mdx>
    <mdx n="0" f="v">
      <t c="4" fi="0">
        <n x="2"/>
        <n x="25"/>
        <n x="9"/>
        <n x="1" s="1"/>
      </t>
    </mdx>
    <mdx n="0" f="v">
      <t c="4" fi="0">
        <n x="2"/>
        <n x="26"/>
        <n x="9"/>
        <n x="1" s="1"/>
      </t>
    </mdx>
    <mdx n="0" f="v">
      <t c="4" fi="0">
        <n x="3"/>
        <n x="27"/>
        <n x="9"/>
        <n x="1" s="1"/>
      </t>
    </mdx>
    <mdx n="0" f="v">
      <t c="4" fi="0">
        <n x="3"/>
        <n x="28"/>
        <n x="9"/>
        <n x="1" s="1"/>
      </t>
    </mdx>
    <mdx n="0" f="v">
      <t c="4" fi="0">
        <n x="4"/>
        <n x="29"/>
        <n x="9"/>
        <n x="1" s="1"/>
      </t>
    </mdx>
    <mdx n="0" f="v">
      <t c="4" fi="0">
        <n x="4"/>
        <n x="30"/>
        <n x="9"/>
        <n x="1" s="1"/>
      </t>
    </mdx>
    <mdx n="0" f="v">
      <t c="4" fi="0">
        <n x="3"/>
        <n x="6"/>
        <n x="9"/>
        <n x="1" s="1"/>
      </t>
    </mdx>
    <mdx n="0" f="v">
      <t c="4" fi="0">
        <n x="2"/>
        <n x="5"/>
        <n x="9"/>
        <n x="1" s="1"/>
      </t>
    </mdx>
  </mdxMetadata>
  <valueMetadata count="54">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valueMetadata>
</metadata>
</file>

<file path=xl/sharedStrings.xml><?xml version="1.0" encoding="utf-8"?>
<sst xmlns="http://schemas.openxmlformats.org/spreadsheetml/2006/main" count="1306" uniqueCount="96">
  <si>
    <t>Gesamtergebnis</t>
  </si>
  <si>
    <t>Orders[SalesOrderID]</t>
  </si>
  <si>
    <t>Orders[Order Date]</t>
  </si>
  <si>
    <t>Orders[Ship Date]</t>
  </si>
  <si>
    <t>Orders[CustomerID]</t>
  </si>
  <si>
    <t>Zurückgegebene Daten für Anzahl von SalesOrderID, East South Central - Kentucky (Die ersten 1000 Zeilen).</t>
  </si>
  <si>
    <t>Juli</t>
  </si>
  <si>
    <t>August</t>
  </si>
  <si>
    <t>September</t>
  </si>
  <si>
    <t>Oktober</t>
  </si>
  <si>
    <t>November</t>
  </si>
  <si>
    <t>Dezember</t>
  </si>
  <si>
    <t>Januar</t>
  </si>
  <si>
    <t>Februar</t>
  </si>
  <si>
    <t>März</t>
  </si>
  <si>
    <t>April</t>
  </si>
  <si>
    <t>Mai</t>
  </si>
  <si>
    <t>Juni</t>
  </si>
  <si>
    <t>Revenue</t>
  </si>
  <si>
    <t>Beach Supplies</t>
  </si>
  <si>
    <t>Ridding Supplies</t>
  </si>
  <si>
    <t>Surfing Product</t>
  </si>
  <si>
    <t>Product Category</t>
  </si>
  <si>
    <t>Jahr</t>
  </si>
  <si>
    <t>Monat</t>
  </si>
  <si>
    <t>Date</t>
  </si>
  <si>
    <t>Zeilenbeschriftungen</t>
  </si>
  <si>
    <t>East North Central</t>
  </si>
  <si>
    <t>East South Central</t>
  </si>
  <si>
    <t>Mid-Atlantic</t>
  </si>
  <si>
    <t>Mountain</t>
  </si>
  <si>
    <t>New England</t>
  </si>
  <si>
    <t>Pacific</t>
  </si>
  <si>
    <t>South Atlantic</t>
  </si>
  <si>
    <t>West North Central</t>
  </si>
  <si>
    <t>West South Central</t>
  </si>
  <si>
    <t>Alabama</t>
  </si>
  <si>
    <t>Alaska</t>
  </si>
  <si>
    <t>Arizona</t>
  </si>
  <si>
    <t>Arkansas</t>
  </si>
  <si>
    <t>California</t>
  </si>
  <si>
    <t>Colorado</t>
  </si>
  <si>
    <t>Connecticut</t>
  </si>
  <si>
    <t>Delaware</t>
  </si>
  <si>
    <t>Florida</t>
  </si>
  <si>
    <t>Georgia</t>
  </si>
  <si>
    <t>Hawaii</t>
  </si>
  <si>
    <t>Idaho</t>
  </si>
  <si>
    <t>Illinois</t>
  </si>
  <si>
    <t>Indiana</t>
  </si>
  <si>
    <t>Iowa</t>
  </si>
  <si>
    <t>Kentucky</t>
  </si>
  <si>
    <t>Louisiana</t>
  </si>
  <si>
    <t>Maine</t>
  </si>
  <si>
    <t>Maryland</t>
  </si>
  <si>
    <t>Massachusetts</t>
  </si>
  <si>
    <t>Michigan</t>
  </si>
  <si>
    <t>Minnesota</t>
  </si>
  <si>
    <t>Mississippi</t>
  </si>
  <si>
    <t>Montana</t>
  </si>
  <si>
    <t>Nevada</t>
  </si>
  <si>
    <t>New Hampshire</t>
  </si>
  <si>
    <t>New Jersey</t>
  </si>
  <si>
    <t>New Mexico</t>
  </si>
  <si>
    <t>New York</t>
  </si>
  <si>
    <t>North Carolina</t>
  </si>
  <si>
    <t>North Dakota</t>
  </si>
  <si>
    <t>Oklahoma</t>
  </si>
  <si>
    <t>Oregon</t>
  </si>
  <si>
    <t>Pennsylvania</t>
  </si>
  <si>
    <t>Rhode Island</t>
  </si>
  <si>
    <t>South Carolina</t>
  </si>
  <si>
    <t>South Dakota</t>
  </si>
  <si>
    <t>Tennessee</t>
  </si>
  <si>
    <t>Texas</t>
  </si>
  <si>
    <t>Utah</t>
  </si>
  <si>
    <t>Vermont</t>
  </si>
  <si>
    <t>Virginia</t>
  </si>
  <si>
    <t>Washington</t>
  </si>
  <si>
    <t>West Virginia</t>
  </si>
  <si>
    <t>Wyoming</t>
  </si>
  <si>
    <t>Order Count</t>
  </si>
  <si>
    <t>Order - % Within SLA</t>
  </si>
  <si>
    <t>Name</t>
  </si>
  <si>
    <t>Services Calls Count</t>
  </si>
  <si>
    <t>Avg Call Duration Minutes</t>
  </si>
  <si>
    <t>Service Calls SLA%</t>
  </si>
  <si>
    <t>Use Power Query, Power Pivot, DAX &amp; Excels data visutalization tools to build powerful Business Intelligence Solutions</t>
  </si>
  <si>
    <t>* All Levels</t>
  </si>
  <si>
    <t>Thanks to my mentor:</t>
  </si>
  <si>
    <t xml:space="preserve">Travis Cuzick </t>
  </si>
  <si>
    <t>Drop your Analysis with the Excel Models loaded.</t>
  </si>
  <si>
    <t xml:space="preserve">Use Power Query, Power Pivot, DAX &amp; Excels data visualization tools to build powerfull Business Intelligence solutions. </t>
  </si>
  <si>
    <t>Data Solutions Engineer  for some of the biggest companies in the Fortune 500.</t>
  </si>
  <si>
    <t xml:space="preserve">Customer + Data | Dates | Home+Sale+Data+-+Final | Home+Sale+Data+-+Starter | Home+Sale+Data+Q1 | Home+Sale+Data+Q2 | Home+Sale+Data+Q3 | Home+Sale+Data+Q4 </t>
  </si>
  <si>
    <r>
      <t>**</t>
    </r>
    <r>
      <rPr>
        <b/>
        <sz val="18"/>
        <color rgb="FFFF0000"/>
        <rFont val="Calibri"/>
        <family val="2"/>
        <scheme val="minor"/>
      </rPr>
      <t>Data:</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</si>
</sst>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7" formatCode="#,##0.00\ &quot;€&quot;;\-#,##0.00\ &quot;€&quot;"/>
    <numFmt numFmtId="164" formatCode="0.00\ %;\-0.00\ %;0.00\ %"/>
  </numFmts>
  <fonts count="4" x14ac:knownFonts="1">
    <font>
      <sz val="11"/>
      <color theme="1"/>
      <name val="Calibri"/>
      <family val="2"/>
      <scheme val="minor"/>
    </font>
    <font>
      <b/>
      <sz val="18"/>
      <color theme="0"/>
      <name val="Calibri"/>
      <family val="2"/>
      <scheme val="minor"/>
    </font>
    <font>
      <b/>
      <sz val="18"/>
      <color rgb="FFFFFF00"/>
      <name val="Calibri"/>
      <family val="2"/>
      <scheme val="minor"/>
    </font>
    <font>
      <b/>
      <sz val="18"/>
      <color rgb="FFFF0000"/>
      <name val="Calibri"/>
      <family val="2"/>
      <scheme val="minor"/>
    </font>
  </fonts>
  <fills count="5">
    <fill>
      <patternFill patternType="none"/>
    </fill>
    <fill>
      <patternFill patternType="gray125"/>
    </fill>
    <fill>
      <patternFill patternType="solid">
        <fgColor theme="1" tint="0.249977111117893"/>
        <bgColor indexed="64"/>
      </patternFill>
    </fill>
    <fill>
      <patternFill patternType="solid">
        <fgColor theme="4" tint="0.39997558519241921"/>
        <bgColor indexed="64"/>
      </patternFill>
    </fill>
    <fill>
      <patternFill patternType="solid">
        <fgColor theme="1"/>
        <bgColor indexed="64"/>
      </patternFill>
    </fill>
  </fills>
  <borders count="1">
    <border>
      <left/>
      <right/>
      <top/>
      <bottom/>
      <diagonal/>
    </border>
  </borders>
  <cellStyleXfs count="1">
    <xf numFmtId="0" fontId="0" fillId="0" borderId="0"/>
  </cellStyleXfs>
  <cellXfs count="17">
    <xf numFmtId="0" fontId="0" fillId="0" borderId="0" xfId="0"/>
    <xf numFmtId="0" fontId="0" fillId="0" borderId="0" xfId="0" pivotButton="1"/>
    <xf numFmtId="14" fontId="0" fillId="0" borderId="0" xfId="0" applyNumberFormat="1"/>
    <xf numFmtId="0" fontId="1" fillId="2" borderId="0" xfId="0" applyFont="1" applyFill="1"/>
    <xf numFmtId="0" fontId="0" fillId="0" borderId="0" xfId="0" applyAlignment="1">
      <alignment horizontal="left"/>
    </xf>
    <xf numFmtId="0" fontId="0" fillId="0" borderId="0" xfId="0" applyAlignment="1">
      <alignment horizontal="left" indent="1"/>
    </xf>
    <xf numFmtId="3" fontId="0" fillId="0" borderId="0" xfId="0" applyNumberFormat="1"/>
    <xf numFmtId="164" fontId="0" fillId="0" borderId="0" xfId="0" applyNumberFormat="1"/>
    <xf numFmtId="0" fontId="0" fillId="0" borderId="0" xfId="0" applyAlignment="1">
      <alignment horizontal="center"/>
    </xf>
    <xf numFmtId="164" fontId="0" fillId="0" borderId="0" xfId="0" applyNumberFormat="1" applyAlignment="1">
      <alignment horizontal="center"/>
    </xf>
    <xf numFmtId="3" fontId="0" fillId="0" borderId="0" xfId="0" applyNumberFormat="1" applyAlignment="1">
      <alignment horizontal="center"/>
    </xf>
    <xf numFmtId="0" fontId="0" fillId="3" borderId="0" xfId="0" applyFill="1"/>
    <xf numFmtId="0" fontId="0" fillId="4" borderId="0" xfId="0" applyFill="1"/>
    <xf numFmtId="4" fontId="0" fillId="0" borderId="0" xfId="0" applyNumberFormat="1"/>
    <xf numFmtId="2" fontId="0" fillId="0" borderId="0" xfId="0" applyNumberFormat="1"/>
    <xf numFmtId="7" fontId="0" fillId="0" borderId="0" xfId="0" applyNumberFormat="1"/>
    <xf numFmtId="0" fontId="2" fillId="2" borderId="0" xfId="0" applyFont="1" applyFill="1"/>
  </cellXfs>
  <cellStyles count="1">
    <cellStyle name="Standard" xfId="0" builtinId="0"/>
  </cellStyles>
  <dxfs count="14">
    <dxf>
      <font>
        <color rgb="FFFF0000"/>
      </font>
    </dxf>
    <dxf>
      <font>
        <color theme="1"/>
      </font>
      <fill>
        <patternFill>
          <bgColor rgb="FFFFC7CE"/>
        </patternFill>
      </fill>
    </dxf>
    <dxf>
      <font>
        <color theme="1"/>
      </font>
      <fill>
        <patternFill>
          <bgColor rgb="FFFFC7CE"/>
        </patternFill>
      </fill>
    </dxf>
    <dxf>
      <font>
        <color rgb="FFFF0000"/>
      </font>
      <fill>
        <patternFill>
          <bgColor theme="0" tint="-4.9989318521683403E-2"/>
        </patternFill>
      </fill>
    </dxf>
    <dxf>
      <font>
        <color rgb="FFFF0000"/>
      </font>
      <fill>
        <patternFill>
          <bgColor theme="1" tint="0.499984740745262"/>
        </patternFill>
      </fill>
    </dxf>
    <dxf>
      <font>
        <color rgb="FFFF0000"/>
      </font>
      <fill>
        <patternFill>
          <bgColor theme="0" tint="-4.9989318521683403E-2"/>
        </patternFill>
      </fill>
    </dxf>
    <dxf>
      <alignment horizontal="center"/>
    </dxf>
    <dxf>
      <alignment horizontal="center"/>
    </dxf>
    <dxf>
      <alignment horizontal="center"/>
    </dxf>
    <dxf>
      <alignment horizontal="center"/>
    </dxf>
    <dxf>
      <numFmt numFmtId="165" formatCode="m/d/yyyy"/>
    </dxf>
    <dxf>
      <numFmt numFmtId="165" formatCode="m/d/yyyy"/>
    </dxf>
    <dxf>
      <font>
        <b/>
        <color theme="1"/>
      </font>
      <border>
        <bottom style="thin">
          <color theme="8"/>
        </bottom>
        <vertical/>
        <horizontal/>
      </border>
    </dxf>
    <dxf>
      <font>
        <color theme="0"/>
      </font>
      <fill>
        <patternFill patternType="none">
          <fgColor indexed="64"/>
          <bgColor auto="1"/>
        </patternFill>
      </fill>
      <border>
        <left/>
        <right/>
        <top/>
        <bottom/>
        <vertical/>
        <horizontal/>
      </border>
    </dxf>
  </dxfs>
  <tableStyles count="2" defaultTableStyle="TableStyleMedium2" defaultPivotStyle="PivotStyleLight16">
    <tableStyle name="Invisible" pivot="0" table="0" count="0" xr9:uid="{419F64E5-5285-48E0-AC00-E1D5A956AE62}"/>
    <tableStyle name="SlicerStyleDark5 2" pivot="0" table="0" count="10" xr9:uid="{BEE98C4C-EA52-4791-B7EC-1B49D5976907}">
      <tableStyleElement type="wholeTable" dxfId="13"/>
      <tableStyleElement type="headerRow" dxfId="12"/>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5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C31" s="37"/>
        <tr r="C29" s="37"/>
        <tr r="B9" s="37"/>
        <tr r="B7" s="37"/>
        <tr r="C9" s="37"/>
        <tr r="C24" s="37"/>
        <tr r="C21" s="37"/>
        <tr r="B13" s="37"/>
        <tr r="B11" s="37"/>
        <tr r="C14" s="37"/>
        <tr r="B14" s="37"/>
        <tr r="B21" s="37"/>
        <tr r="B15" s="37"/>
        <tr r="B27" s="37"/>
        <tr r="B24" s="37"/>
        <tr r="C26" s="37"/>
        <tr r="B19" s="37"/>
        <tr r="D6" s="37"/>
        <tr r="C27" s="37"/>
        <tr r="C13" s="37"/>
        <tr r="C7" s="37"/>
        <tr r="C8" s="37"/>
        <tr r="C20" s="37"/>
        <tr r="B18" s="37"/>
        <tr r="C12" s="37"/>
        <tr r="B17" s="37"/>
        <tr r="B10" s="37"/>
        <tr r="C23" s="37"/>
        <tr r="B22" s="37"/>
        <tr r="B8" s="37"/>
        <tr r="B23" s="37"/>
        <tr r="C25" s="37"/>
        <tr r="B26" s="37"/>
        <tr r="C11" s="37"/>
        <tr r="C18" s="37"/>
        <tr r="B16" s="37"/>
        <tr r="C22" s="37"/>
        <tr r="C30" s="37"/>
        <tr r="C19" s="37"/>
        <tr r="B12" s="37"/>
        <tr r="B28" s="37"/>
        <tr r="C10" s="37"/>
        <tr r="C17" s="37"/>
        <tr r="C28" s="37"/>
        <tr r="B25" s="37"/>
        <tr r="B30" s="37"/>
        <tr r="B31" s="37"/>
        <tr r="C15" s="37"/>
        <tr r="C16" s="37"/>
        <tr r="B20" s="37"/>
        <tr r="B29" s="37"/>
        <tr r="D9" s="37"/>
        <tr r="D9" s="37"/>
        <tr r="D13" s="37"/>
        <tr r="D13" s="37"/>
        <tr r="D27" s="37"/>
        <tr r="D27" s="37"/>
        <tr r="D20" s="37"/>
        <tr r="D20" s="37"/>
        <tr r="D31" s="37"/>
        <tr r="D31" s="37"/>
        <tr r="D25" s="37"/>
        <tr r="D25" s="37"/>
        <tr r="D29" s="37"/>
        <tr r="D29" s="37"/>
        <tr r="D12" s="37"/>
        <tr r="D12" s="37"/>
        <tr r="D18" s="37"/>
        <tr r="D18" s="37"/>
        <tr r="D11" s="37"/>
        <tr r="D11" s="37"/>
        <tr r="D22" s="37"/>
        <tr r="D22" s="37"/>
        <tr r="D26" s="37"/>
        <tr r="D26" s="37"/>
        <tr r="D21" s="37"/>
        <tr r="D21" s="37"/>
        <tr r="D17" s="37"/>
        <tr r="D17" s="37"/>
        <tr r="D24" s="37"/>
        <tr r="D24" s="37"/>
        <tr r="D16" s="37"/>
        <tr r="D16" s="37"/>
        <tr r="D28" s="37"/>
        <tr r="D28" s="37"/>
        <tr r="D15" s="37"/>
        <tr r="D15" s="37"/>
        <tr r="D23" s="37"/>
        <tr r="D23" s="37"/>
        <tr r="D10" s="37"/>
        <tr r="D10" s="37"/>
        <tr r="D8" s="37"/>
        <tr r="D8" s="37"/>
        <tr r="D7" s="37"/>
        <tr r="D7" s="37"/>
        <tr r="D30" s="37"/>
        <tr r="D30" s="37"/>
        <tr r="D14" s="37"/>
        <tr r="D14" s="37"/>
        <tr r="D19" s="37"/>
        <tr r="D19" s="37"/>
      </tp>
    </main>
  </volType>
</volTypes>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1.xml"/><Relationship Id="rId117" Type="http://schemas.openxmlformats.org/officeDocument/2006/relationships/customXml" Target="../customXml/item45.xml"/><Relationship Id="rId21" Type="http://schemas.openxmlformats.org/officeDocument/2006/relationships/pivotCacheDefinition" Target="pivotCache/pivotCacheDefinition6.xml"/><Relationship Id="rId42" Type="http://schemas.openxmlformats.org/officeDocument/2006/relationships/pivotCacheDefinition" Target="pivotCache/pivotCacheDefinition20.xml"/><Relationship Id="rId47" Type="http://schemas.openxmlformats.org/officeDocument/2006/relationships/pivotTable" Target="pivotTables/pivotTable1.xml"/><Relationship Id="rId63" Type="http://schemas.microsoft.com/office/2011/relationships/timelineCache" Target="timelineCaches/timelineCache2.xml"/><Relationship Id="rId68" Type="http://schemas.openxmlformats.org/officeDocument/2006/relationships/styles" Target="styles.xml"/><Relationship Id="rId84" Type="http://schemas.openxmlformats.org/officeDocument/2006/relationships/customXml" Target="../customXml/item12.xml"/><Relationship Id="rId89" Type="http://schemas.openxmlformats.org/officeDocument/2006/relationships/customXml" Target="../customXml/item17.xml"/><Relationship Id="rId112" Type="http://schemas.openxmlformats.org/officeDocument/2006/relationships/customXml" Target="../customXml/item40.xml"/><Relationship Id="rId133" Type="http://schemas.openxmlformats.org/officeDocument/2006/relationships/customXml" Target="../customXml/item61.xml"/><Relationship Id="rId16" Type="http://schemas.openxmlformats.org/officeDocument/2006/relationships/pivotCacheDefinition" Target="pivotCache/pivotCacheDefinition1.xml"/><Relationship Id="rId107" Type="http://schemas.openxmlformats.org/officeDocument/2006/relationships/customXml" Target="../customXml/item35.xml"/><Relationship Id="rId11" Type="http://schemas.openxmlformats.org/officeDocument/2006/relationships/worksheet" Target="worksheets/sheet11.xml"/><Relationship Id="rId32" Type="http://schemas.microsoft.com/office/2007/relationships/slicerCache" Target="slicerCaches/slicerCache5.xml"/><Relationship Id="rId37" Type="http://schemas.openxmlformats.org/officeDocument/2006/relationships/pivotCacheDefinition" Target="pivotCache/pivotCacheDefinition15.xml"/><Relationship Id="rId53" Type="http://schemas.openxmlformats.org/officeDocument/2006/relationships/pivotTable" Target="pivotTables/pivotTable7.xml"/><Relationship Id="rId58" Type="http://schemas.openxmlformats.org/officeDocument/2006/relationships/pivotTable" Target="pivotTables/pivotTable12.xml"/><Relationship Id="rId74" Type="http://schemas.openxmlformats.org/officeDocument/2006/relationships/customXml" Target="../customXml/item2.xml"/><Relationship Id="rId79" Type="http://schemas.openxmlformats.org/officeDocument/2006/relationships/customXml" Target="../customXml/item7.xml"/><Relationship Id="rId102" Type="http://schemas.openxmlformats.org/officeDocument/2006/relationships/customXml" Target="../customXml/item30.xml"/><Relationship Id="rId123" Type="http://schemas.openxmlformats.org/officeDocument/2006/relationships/customXml" Target="../customXml/item51.xml"/><Relationship Id="rId128" Type="http://schemas.openxmlformats.org/officeDocument/2006/relationships/customXml" Target="../customXml/item56.xml"/><Relationship Id="rId5" Type="http://schemas.openxmlformats.org/officeDocument/2006/relationships/worksheet" Target="worksheets/sheet5.xml"/><Relationship Id="rId90" Type="http://schemas.openxmlformats.org/officeDocument/2006/relationships/customXml" Target="../customXml/item18.xml"/><Relationship Id="rId95" Type="http://schemas.openxmlformats.org/officeDocument/2006/relationships/customXml" Target="../customXml/item23.xml"/><Relationship Id="rId14" Type="http://schemas.openxmlformats.org/officeDocument/2006/relationships/worksheet" Target="worksheets/sheet14.xml"/><Relationship Id="rId22" Type="http://schemas.openxmlformats.org/officeDocument/2006/relationships/pivotCacheDefinition" Target="pivotCache/pivotCacheDefinition7.xml"/><Relationship Id="rId27" Type="http://schemas.openxmlformats.org/officeDocument/2006/relationships/pivotCacheDefinition" Target="pivotCache/pivotCacheDefinition12.xml"/><Relationship Id="rId30" Type="http://schemas.microsoft.com/office/2007/relationships/slicerCache" Target="slicerCaches/slicerCache3.xml"/><Relationship Id="rId35" Type="http://schemas.openxmlformats.org/officeDocument/2006/relationships/pivotCacheDefinition" Target="pivotCache/pivotCacheDefinition13.xml"/><Relationship Id="rId43" Type="http://schemas.openxmlformats.org/officeDocument/2006/relationships/pivotCacheDefinition" Target="pivotCache/pivotCacheDefinition21.xml"/><Relationship Id="rId48" Type="http://schemas.openxmlformats.org/officeDocument/2006/relationships/pivotTable" Target="pivotTables/pivotTable2.xml"/><Relationship Id="rId56" Type="http://schemas.openxmlformats.org/officeDocument/2006/relationships/pivotTable" Target="pivotTables/pivotTable10.xml"/><Relationship Id="rId64" Type="http://schemas.microsoft.com/office/2011/relationships/timelineCache" Target="timelineCaches/timelineCache3.xml"/><Relationship Id="rId69" Type="http://schemas.openxmlformats.org/officeDocument/2006/relationships/sharedStrings" Target="sharedStrings.xml"/><Relationship Id="rId77" Type="http://schemas.openxmlformats.org/officeDocument/2006/relationships/customXml" Target="../customXml/item5.xml"/><Relationship Id="rId100" Type="http://schemas.openxmlformats.org/officeDocument/2006/relationships/customXml" Target="../customXml/item28.xml"/><Relationship Id="rId105" Type="http://schemas.openxmlformats.org/officeDocument/2006/relationships/customXml" Target="../customXml/item33.xml"/><Relationship Id="rId113" Type="http://schemas.openxmlformats.org/officeDocument/2006/relationships/customXml" Target="../customXml/item41.xml"/><Relationship Id="rId118" Type="http://schemas.openxmlformats.org/officeDocument/2006/relationships/customXml" Target="../customXml/item46.xml"/><Relationship Id="rId126" Type="http://schemas.openxmlformats.org/officeDocument/2006/relationships/customXml" Target="../customXml/item54.xml"/><Relationship Id="rId134" Type="http://schemas.openxmlformats.org/officeDocument/2006/relationships/volatileDependencies" Target="volatileDependencies.xml"/><Relationship Id="rId8" Type="http://schemas.openxmlformats.org/officeDocument/2006/relationships/worksheet" Target="worksheets/sheet8.xml"/><Relationship Id="rId51" Type="http://schemas.openxmlformats.org/officeDocument/2006/relationships/pivotTable" Target="pivotTables/pivotTable5.xml"/><Relationship Id="rId72" Type="http://schemas.openxmlformats.org/officeDocument/2006/relationships/calcChain" Target="calcChain.xml"/><Relationship Id="rId80" Type="http://schemas.openxmlformats.org/officeDocument/2006/relationships/customXml" Target="../customXml/item8.xml"/><Relationship Id="rId85" Type="http://schemas.openxmlformats.org/officeDocument/2006/relationships/customXml" Target="../customXml/item13.xml"/><Relationship Id="rId93" Type="http://schemas.openxmlformats.org/officeDocument/2006/relationships/customXml" Target="../customXml/item21.xml"/><Relationship Id="rId98" Type="http://schemas.openxmlformats.org/officeDocument/2006/relationships/customXml" Target="../customXml/item26.xml"/><Relationship Id="rId121" Type="http://schemas.openxmlformats.org/officeDocument/2006/relationships/customXml" Target="../customXml/item49.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2.xml"/><Relationship Id="rId25" Type="http://schemas.openxmlformats.org/officeDocument/2006/relationships/pivotCacheDefinition" Target="pivotCache/pivotCacheDefinition10.xml"/><Relationship Id="rId33" Type="http://schemas.microsoft.com/office/2007/relationships/slicerCache" Target="slicerCaches/slicerCache6.xml"/><Relationship Id="rId38" Type="http://schemas.openxmlformats.org/officeDocument/2006/relationships/pivotCacheDefinition" Target="pivotCache/pivotCacheDefinition16.xml"/><Relationship Id="rId46" Type="http://schemas.openxmlformats.org/officeDocument/2006/relationships/pivotCacheDefinition" Target="pivotCache/pivotCacheDefinition24.xml"/><Relationship Id="rId59" Type="http://schemas.openxmlformats.org/officeDocument/2006/relationships/pivotCacheDefinition" Target="pivotCache/pivotCacheDefinition25.xml"/><Relationship Id="rId67" Type="http://schemas.openxmlformats.org/officeDocument/2006/relationships/connections" Target="connections.xml"/><Relationship Id="rId103" Type="http://schemas.openxmlformats.org/officeDocument/2006/relationships/customXml" Target="../customXml/item31.xml"/><Relationship Id="rId108" Type="http://schemas.openxmlformats.org/officeDocument/2006/relationships/customXml" Target="../customXml/item36.xml"/><Relationship Id="rId116" Type="http://schemas.openxmlformats.org/officeDocument/2006/relationships/customXml" Target="../customXml/item44.xml"/><Relationship Id="rId124" Type="http://schemas.openxmlformats.org/officeDocument/2006/relationships/customXml" Target="../customXml/item52.xml"/><Relationship Id="rId129" Type="http://schemas.openxmlformats.org/officeDocument/2006/relationships/customXml" Target="../customXml/item57.xml"/><Relationship Id="rId20" Type="http://schemas.openxmlformats.org/officeDocument/2006/relationships/pivotCacheDefinition" Target="pivotCache/pivotCacheDefinition5.xml"/><Relationship Id="rId41" Type="http://schemas.openxmlformats.org/officeDocument/2006/relationships/pivotCacheDefinition" Target="pivotCache/pivotCacheDefinition19.xml"/><Relationship Id="rId54" Type="http://schemas.openxmlformats.org/officeDocument/2006/relationships/pivotTable" Target="pivotTables/pivotTable8.xml"/><Relationship Id="rId62" Type="http://schemas.microsoft.com/office/2011/relationships/timelineCache" Target="timelineCaches/timelineCache1.xml"/><Relationship Id="rId70" Type="http://schemas.openxmlformats.org/officeDocument/2006/relationships/sheetMetadata" Target="metadata.xml"/><Relationship Id="rId75" Type="http://schemas.openxmlformats.org/officeDocument/2006/relationships/customXml" Target="../customXml/item3.xml"/><Relationship Id="rId83" Type="http://schemas.openxmlformats.org/officeDocument/2006/relationships/customXml" Target="../customXml/item11.xml"/><Relationship Id="rId88" Type="http://schemas.openxmlformats.org/officeDocument/2006/relationships/customXml" Target="../customXml/item16.xml"/><Relationship Id="rId91" Type="http://schemas.openxmlformats.org/officeDocument/2006/relationships/customXml" Target="../customXml/item19.xml"/><Relationship Id="rId96" Type="http://schemas.openxmlformats.org/officeDocument/2006/relationships/customXml" Target="../customXml/item24.xml"/><Relationship Id="rId111" Type="http://schemas.openxmlformats.org/officeDocument/2006/relationships/customXml" Target="../customXml/item39.xml"/><Relationship Id="rId132" Type="http://schemas.openxmlformats.org/officeDocument/2006/relationships/customXml" Target="../customXml/item6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pivotCacheDefinition" Target="pivotCache/pivotCacheDefinition8.xml"/><Relationship Id="rId28" Type="http://schemas.microsoft.com/office/2007/relationships/slicerCache" Target="slicerCaches/slicerCache1.xml"/><Relationship Id="rId36" Type="http://schemas.openxmlformats.org/officeDocument/2006/relationships/pivotCacheDefinition" Target="pivotCache/pivotCacheDefinition14.xml"/><Relationship Id="rId49" Type="http://schemas.openxmlformats.org/officeDocument/2006/relationships/pivotTable" Target="pivotTables/pivotTable3.xml"/><Relationship Id="rId57" Type="http://schemas.openxmlformats.org/officeDocument/2006/relationships/pivotTable" Target="pivotTables/pivotTable11.xml"/><Relationship Id="rId106" Type="http://schemas.openxmlformats.org/officeDocument/2006/relationships/customXml" Target="../customXml/item34.xml"/><Relationship Id="rId114" Type="http://schemas.openxmlformats.org/officeDocument/2006/relationships/customXml" Target="../customXml/item42.xml"/><Relationship Id="rId119" Type="http://schemas.openxmlformats.org/officeDocument/2006/relationships/customXml" Target="../customXml/item47.xml"/><Relationship Id="rId127" Type="http://schemas.openxmlformats.org/officeDocument/2006/relationships/customXml" Target="../customXml/item55.xml"/><Relationship Id="rId10" Type="http://schemas.openxmlformats.org/officeDocument/2006/relationships/worksheet" Target="worksheets/sheet10.xml"/><Relationship Id="rId31" Type="http://schemas.microsoft.com/office/2007/relationships/slicerCache" Target="slicerCaches/slicerCache4.xml"/><Relationship Id="rId44" Type="http://schemas.openxmlformats.org/officeDocument/2006/relationships/pivotCacheDefinition" Target="pivotCache/pivotCacheDefinition22.xml"/><Relationship Id="rId52" Type="http://schemas.openxmlformats.org/officeDocument/2006/relationships/pivotTable" Target="pivotTables/pivotTable6.xml"/><Relationship Id="rId60" Type="http://schemas.openxmlformats.org/officeDocument/2006/relationships/pivotCacheDefinition" Target="pivotCache/pivotCacheDefinition26.xml"/><Relationship Id="rId65" Type="http://schemas.microsoft.com/office/2011/relationships/timelineCache" Target="timelineCaches/timelineCache4.xml"/><Relationship Id="rId73" Type="http://schemas.openxmlformats.org/officeDocument/2006/relationships/customXml" Target="../customXml/item1.xml"/><Relationship Id="rId78" Type="http://schemas.openxmlformats.org/officeDocument/2006/relationships/customXml" Target="../customXml/item6.xml"/><Relationship Id="rId81" Type="http://schemas.openxmlformats.org/officeDocument/2006/relationships/customXml" Target="../customXml/item9.xml"/><Relationship Id="rId86" Type="http://schemas.openxmlformats.org/officeDocument/2006/relationships/customXml" Target="../customXml/item14.xml"/><Relationship Id="rId94" Type="http://schemas.openxmlformats.org/officeDocument/2006/relationships/customXml" Target="../customXml/item22.xml"/><Relationship Id="rId99" Type="http://schemas.openxmlformats.org/officeDocument/2006/relationships/customXml" Target="../customXml/item27.xml"/><Relationship Id="rId101" Type="http://schemas.openxmlformats.org/officeDocument/2006/relationships/customXml" Target="../customXml/item29.xml"/><Relationship Id="rId122" Type="http://schemas.openxmlformats.org/officeDocument/2006/relationships/customXml" Target="../customXml/item50.xml"/><Relationship Id="rId130" Type="http://schemas.openxmlformats.org/officeDocument/2006/relationships/customXml" Target="../customXml/item58.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3.xml"/><Relationship Id="rId39" Type="http://schemas.openxmlformats.org/officeDocument/2006/relationships/pivotCacheDefinition" Target="pivotCache/pivotCacheDefinition17.xml"/><Relationship Id="rId109" Type="http://schemas.openxmlformats.org/officeDocument/2006/relationships/customXml" Target="../customXml/item37.xml"/><Relationship Id="rId34" Type="http://schemas.microsoft.com/office/2007/relationships/slicerCache" Target="slicerCaches/slicerCache7.xml"/><Relationship Id="rId50" Type="http://schemas.openxmlformats.org/officeDocument/2006/relationships/pivotTable" Target="pivotTables/pivotTable4.xml"/><Relationship Id="rId55" Type="http://schemas.openxmlformats.org/officeDocument/2006/relationships/pivotTable" Target="pivotTables/pivotTable9.xml"/><Relationship Id="rId76" Type="http://schemas.openxmlformats.org/officeDocument/2006/relationships/customXml" Target="../customXml/item4.xml"/><Relationship Id="rId97" Type="http://schemas.openxmlformats.org/officeDocument/2006/relationships/customXml" Target="../customXml/item25.xml"/><Relationship Id="rId104" Type="http://schemas.openxmlformats.org/officeDocument/2006/relationships/customXml" Target="../customXml/item32.xml"/><Relationship Id="rId120" Type="http://schemas.openxmlformats.org/officeDocument/2006/relationships/customXml" Target="../customXml/item48.xml"/><Relationship Id="rId125" Type="http://schemas.openxmlformats.org/officeDocument/2006/relationships/customXml" Target="../customXml/item53.xml"/><Relationship Id="rId7" Type="http://schemas.openxmlformats.org/officeDocument/2006/relationships/worksheet" Target="worksheets/sheet7.xml"/><Relationship Id="rId71" Type="http://schemas.openxmlformats.org/officeDocument/2006/relationships/powerPivotData" Target="model/item.data"/><Relationship Id="rId92" Type="http://schemas.openxmlformats.org/officeDocument/2006/relationships/customXml" Target="../customXml/item20.xml"/><Relationship Id="rId2" Type="http://schemas.openxmlformats.org/officeDocument/2006/relationships/worksheet" Target="worksheets/sheet2.xml"/><Relationship Id="rId29" Type="http://schemas.microsoft.com/office/2007/relationships/slicerCache" Target="slicerCaches/slicerCache2.xml"/><Relationship Id="rId24" Type="http://schemas.openxmlformats.org/officeDocument/2006/relationships/pivotCacheDefinition" Target="pivotCache/pivotCacheDefinition9.xml"/><Relationship Id="rId40" Type="http://schemas.openxmlformats.org/officeDocument/2006/relationships/pivotCacheDefinition" Target="pivotCache/pivotCacheDefinition18.xml"/><Relationship Id="rId45" Type="http://schemas.openxmlformats.org/officeDocument/2006/relationships/pivotCacheDefinition" Target="pivotCache/pivotCacheDefinition23.xml"/><Relationship Id="rId66" Type="http://schemas.openxmlformats.org/officeDocument/2006/relationships/theme" Target="theme/theme1.xml"/><Relationship Id="rId87" Type="http://schemas.openxmlformats.org/officeDocument/2006/relationships/customXml" Target="../customXml/item15.xml"/><Relationship Id="rId110" Type="http://schemas.openxmlformats.org/officeDocument/2006/relationships/customXml" Target="../customXml/item38.xml"/><Relationship Id="rId115" Type="http://schemas.openxmlformats.org/officeDocument/2006/relationships/customXml" Target="../customXml/item43.xml"/><Relationship Id="rId131" Type="http://schemas.openxmlformats.org/officeDocument/2006/relationships/customXml" Target="../customXml/item59.xml"/><Relationship Id="rId61" Type="http://schemas.openxmlformats.org/officeDocument/2006/relationships/pivotCacheDefinition" Target="pivotCache/pivotCacheDefinition27.xml"/><Relationship Id="rId82" Type="http://schemas.openxmlformats.org/officeDocument/2006/relationships/customXml" Target="../customXml/item10.xml"/><Relationship Id="rId19"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Analysis and Business Intelligence with Microsoft Excel_11012022.xlsx]Pivot Charts  Pivot Table!PivotTable3</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 Order SLA by Region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de-DE"/>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Charts  Pivot Table'!$C$2</c:f>
              <c:strCache>
                <c:ptCount val="1"/>
                <c:pt idx="0">
                  <c:v>Ergebnis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Charts  Pivot Table'!$B$3:$B$12</c:f>
              <c:strCache>
                <c:ptCount val="9"/>
                <c:pt idx="0">
                  <c:v>East North Central</c:v>
                </c:pt>
                <c:pt idx="1">
                  <c:v>East South Central</c:v>
                </c:pt>
                <c:pt idx="2">
                  <c:v>Mid-Atlantic</c:v>
                </c:pt>
                <c:pt idx="3">
                  <c:v>New England</c:v>
                </c:pt>
                <c:pt idx="4">
                  <c:v>Pacific</c:v>
                </c:pt>
                <c:pt idx="5">
                  <c:v>South Atlantic</c:v>
                </c:pt>
                <c:pt idx="6">
                  <c:v>Mountain</c:v>
                </c:pt>
                <c:pt idx="7">
                  <c:v>West South Central</c:v>
                </c:pt>
                <c:pt idx="8">
                  <c:v>West North Central</c:v>
                </c:pt>
              </c:strCache>
            </c:strRef>
          </c:cat>
          <c:val>
            <c:numRef>
              <c:f>'Pivot Charts  Pivot Table'!$C$3:$C$12</c:f>
              <c:numCache>
                <c:formatCode>0.00\ %;\-0.00\ %;0.00\ %</c:formatCode>
                <c:ptCount val="9"/>
                <c:pt idx="0">
                  <c:v>0.5714285714285714</c:v>
                </c:pt>
                <c:pt idx="1">
                  <c:v>0.75874615169325499</c:v>
                </c:pt>
                <c:pt idx="2">
                  <c:v>0.76142057176539935</c:v>
                </c:pt>
                <c:pt idx="3">
                  <c:v>0.7626339969372129</c:v>
                </c:pt>
                <c:pt idx="4">
                  <c:v>0.76409406089840215</c:v>
                </c:pt>
                <c:pt idx="5">
                  <c:v>0.76957739617586163</c:v>
                </c:pt>
                <c:pt idx="6">
                  <c:v>0.78470901483453781</c:v>
                </c:pt>
                <c:pt idx="7">
                  <c:v>0.86206896551724133</c:v>
                </c:pt>
                <c:pt idx="8">
                  <c:v>1</c:v>
                </c:pt>
              </c:numCache>
            </c:numRef>
          </c:val>
          <c:extLst>
            <c:ext xmlns:c16="http://schemas.microsoft.com/office/drawing/2014/chart" uri="{C3380CC4-5D6E-409C-BE32-E72D297353CC}">
              <c16:uniqueId val="{00000000-001E-4EC1-90D4-2EB5A4DBC3C5}"/>
            </c:ext>
          </c:extLst>
        </c:ser>
        <c:dLbls>
          <c:showLegendKey val="0"/>
          <c:showVal val="0"/>
          <c:showCatName val="0"/>
          <c:showSerName val="0"/>
          <c:showPercent val="0"/>
          <c:showBubbleSize val="0"/>
        </c:dLbls>
        <c:gapWidth val="115"/>
        <c:overlap val="-20"/>
        <c:axId val="1054282528"/>
        <c:axId val="1054284824"/>
      </c:barChart>
      <c:catAx>
        <c:axId val="1054282528"/>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54284824"/>
        <c:crosses val="autoZero"/>
        <c:auto val="1"/>
        <c:lblAlgn val="ctr"/>
        <c:lblOffset val="100"/>
        <c:noMultiLvlLbl val="0"/>
      </c:catAx>
      <c:valAx>
        <c:axId val="1054284824"/>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0\ %;\-0.00\ %;0.00\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542825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de-DE"/>
              <a:t>Items Sold by Product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Ergebnis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
              <c:pt idx="0">
                <c:v>Ridding Supplies</c:v>
              </c:pt>
              <c:pt idx="1">
                <c:v>Surfing Product</c:v>
              </c:pt>
              <c:pt idx="2">
                <c:v>Beach Supplies</c:v>
              </c:pt>
            </c:strLit>
          </c:cat>
          <c:val>
            <c:numLit>
              <c:formatCode>0.000</c:formatCode>
              <c:ptCount val="3"/>
              <c:pt idx="0">
                <c:v>12901</c:v>
              </c:pt>
              <c:pt idx="1">
                <c:v>21692</c:v>
              </c:pt>
              <c:pt idx="2">
                <c:v>36614</c:v>
              </c:pt>
            </c:numLit>
          </c:val>
          <c:extLst>
            <c:ext xmlns:c16="http://schemas.microsoft.com/office/drawing/2014/chart" uri="{C3380CC4-5D6E-409C-BE32-E72D297353CC}">
              <c16:uniqueId val="{00000002-FFD6-438C-B2BF-85747FF51527}"/>
            </c:ext>
          </c:extLst>
        </c:ser>
        <c:dLbls>
          <c:showLegendKey val="0"/>
          <c:showVal val="0"/>
          <c:showCatName val="0"/>
          <c:showSerName val="0"/>
          <c:showPercent val="0"/>
          <c:showBubbleSize val="0"/>
        </c:dLbls>
        <c:gapWidth val="115"/>
        <c:overlap val="-20"/>
        <c:axId val="1062034976"/>
        <c:axId val="1062035304"/>
      </c:barChart>
      <c:catAx>
        <c:axId val="1062034976"/>
        <c:scaling>
          <c:orientation val="minMax"/>
        </c:scaling>
        <c:delete val="0"/>
        <c:axPos val="l"/>
        <c:numFmt formatCode="General" sourceLinked="0"/>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b"/>
        <c:majorGridlines>
          <c:spPr>
            <a:ln w="9525" cap="flat" cmpd="sng" algn="ctr">
              <a:solidFill>
                <a:schemeClr val="tx1">
                  <a:lumMod val="15000"/>
                  <a:lumOff val="85000"/>
                </a:schemeClr>
              </a:solidFill>
              <a:round/>
            </a:ln>
            <a:effectLst/>
          </c:spPr>
        </c:majorGridlines>
        <c:title>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title>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Excel_11012022.xlsx]PivotChartTable9</c15:name>
        <c15:fmtId val="3"/>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de-DE"/>
              <a:t>Profit vs. Items Sold</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solidFill>
              <a:schemeClr val="accent2">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solidFill>
              <a:schemeClr val="accent3">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3"/>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v>Profit</c:v>
          </c:tx>
          <c:spPr>
            <a:solidFill>
              <a:schemeClr val="accent2">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"€"#,##0.00_);\("€"#,##0.00\)</c:formatCode>
              <c:ptCount val="13"/>
              <c:pt idx="0">
                <c:v>-1790651131194</c:v>
              </c:pt>
              <c:pt idx="1">
                <c:v>-2836460651523</c:v>
              </c:pt>
              <c:pt idx="2">
                <c:v>-3505575507624</c:v>
              </c:pt>
              <c:pt idx="3">
                <c:v>-3044905619321</c:v>
              </c:pt>
              <c:pt idx="4">
                <c:v>6549206170629</c:v>
              </c:pt>
              <c:pt idx="5">
                <c:v>3507412634877</c:v>
              </c:pt>
              <c:pt idx="6">
                <c:v>1961430433558</c:v>
              </c:pt>
              <c:pt idx="7">
                <c:v>3023426463485</c:v>
              </c:pt>
              <c:pt idx="8">
                <c:v>16339302581525</c:v>
              </c:pt>
              <c:pt idx="9">
                <c:v>27735039079660</c:v>
              </c:pt>
              <c:pt idx="10">
                <c:v>27744605880717</c:v>
              </c:pt>
              <c:pt idx="11">
                <c:v>30850474795487</c:v>
              </c:pt>
              <c:pt idx="12">
                <c:v>9267005830003</c:v>
              </c:pt>
            </c:numLit>
          </c:val>
          <c:extLst>
            <c:ext xmlns:c16="http://schemas.microsoft.com/office/drawing/2014/chart" uri="{C3380CC4-5D6E-409C-BE32-E72D297353CC}">
              <c16:uniqueId val="{00000002-BB26-428E-A18D-E5B46BDC6B75}"/>
            </c:ext>
          </c:extLst>
        </c:ser>
        <c:dLbls>
          <c:showLegendKey val="0"/>
          <c:showVal val="0"/>
          <c:showCatName val="0"/>
          <c:showSerName val="0"/>
          <c:showPercent val="0"/>
          <c:showBubbleSize val="0"/>
        </c:dLbls>
        <c:gapWidth val="150"/>
        <c:axId val="1223313080"/>
        <c:axId val="1223312424"/>
      </c:barChart>
      <c:lineChart>
        <c:grouping val="standard"/>
        <c:varyColors val="0"/>
        <c:ser>
          <c:idx val="0"/>
          <c:order val="0"/>
          <c:tx>
            <c:v># Line Items Sold</c:v>
          </c:tx>
          <c:spPr>
            <a:ln w="28575" cap="rnd">
              <a:solidFill>
                <a:schemeClr val="accent1">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1198</c:v>
              </c:pt>
              <c:pt idx="1">
                <c:v>1491</c:v>
              </c:pt>
              <c:pt idx="2">
                <c:v>1330</c:v>
              </c:pt>
              <c:pt idx="3">
                <c:v>1574</c:v>
              </c:pt>
              <c:pt idx="4">
                <c:v>3689</c:v>
              </c:pt>
              <c:pt idx="5">
                <c:v>3134</c:v>
              </c:pt>
              <c:pt idx="6">
                <c:v>2539</c:v>
              </c:pt>
              <c:pt idx="7">
                <c:v>3382</c:v>
              </c:pt>
              <c:pt idx="8">
                <c:v>9706</c:v>
              </c:pt>
              <c:pt idx="9">
                <c:v>12740</c:v>
              </c:pt>
              <c:pt idx="10">
                <c:v>12541</c:v>
              </c:pt>
              <c:pt idx="11">
                <c:v>14888</c:v>
              </c:pt>
              <c:pt idx="12">
                <c:v>2995</c:v>
              </c:pt>
            </c:numLit>
          </c:val>
          <c:smooth val="0"/>
          <c:extLst>
            <c:ext xmlns:c16="http://schemas.microsoft.com/office/drawing/2014/chart" uri="{C3380CC4-5D6E-409C-BE32-E72D297353CC}">
              <c16:uniqueId val="{00000001-BB26-428E-A18D-E5B46BDC6B75}"/>
            </c:ext>
          </c:extLst>
        </c:ser>
        <c:dLbls>
          <c:showLegendKey val="0"/>
          <c:showVal val="0"/>
          <c:showCatName val="0"/>
          <c:showSerName val="0"/>
          <c:showPercent val="0"/>
          <c:showBubbleSize val="0"/>
        </c:dLbls>
        <c:marker val="1"/>
        <c:smooth val="0"/>
        <c:axId val="1062034976"/>
        <c:axId val="1062035304"/>
      </c:line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title>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de-DE"/>
            </a:p>
          </c:txPr>
        </c:title>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0.000" c:sourceLinked="1"/>
          </c:ext>
        </c:extLst>
      </c:valAx>
      <c:valAx>
        <c:axId val="1223312424"/>
        <c:scaling>
          <c:orientation val="minMax"/>
        </c:scaling>
        <c:delete val="0"/>
        <c:axPos val="r"/>
        <c:numFmt formatCode="&quot;€&quot;#,##0.00_);\(&quot;€&quot;#,##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223313080"/>
        <c:crosses val="max"/>
        <c:crossBetween val="between"/>
        <c:extLst>
          <c:ext xmlns:c15="http://schemas.microsoft.com/office/drawing/2012/chart" uri="{F40574EE-89B7-4290-83BB-5DA773EAF853}">
            <c15:numFmt c:formatCode="&quot;€&quot;#,##0.00_);\(&quot;€&quot;#,##0.00\)" c:sourceLinked="1"/>
          </c:ext>
        </c:extLst>
      </c:valAx>
      <c:catAx>
        <c:axId val="1223313080"/>
        <c:scaling>
          <c:orientation val="minMax"/>
        </c:scaling>
        <c:delete val="1"/>
        <c:axPos val="b"/>
        <c:numFmt formatCode="General" sourceLinked="0"/>
        <c:majorTickMark val="out"/>
        <c:minorTickMark val="none"/>
        <c:tickLblPos val="nextTo"/>
        <c:crossAx val="1223312424"/>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Excel_11012022.xlsx]PivotChartTable10</c15:name>
        <c15:fmtId val="2"/>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solidFill>
              <a:schemeClr val="accent2">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solidFill>
              <a:schemeClr val="accent3">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3"/>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4"/>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5"/>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Beach Supplies</c:v>
          </c:tx>
          <c:spPr>
            <a:ln w="28575" cap="rnd">
              <a:solidFill>
                <a:schemeClr val="accent1">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241</c:v>
              </c:pt>
              <c:pt idx="1">
                <c:v>277</c:v>
              </c:pt>
              <c:pt idx="2">
                <c:v>194</c:v>
              </c:pt>
              <c:pt idx="3">
                <c:v>277</c:v>
              </c:pt>
              <c:pt idx="4">
                <c:v>1202</c:v>
              </c:pt>
              <c:pt idx="5">
                <c:v>1040</c:v>
              </c:pt>
              <c:pt idx="6">
                <c:v>801</c:v>
              </c:pt>
              <c:pt idx="7">
                <c:v>1081</c:v>
              </c:pt>
              <c:pt idx="8">
                <c:v>5445</c:v>
              </c:pt>
              <c:pt idx="9">
                <c:v>7621</c:v>
              </c:pt>
              <c:pt idx="10">
                <c:v>7600</c:v>
              </c:pt>
              <c:pt idx="11">
                <c:v>8785</c:v>
              </c:pt>
              <c:pt idx="12">
                <c:v>2050</c:v>
              </c:pt>
            </c:numLit>
          </c:val>
          <c:smooth val="0"/>
          <c:extLst>
            <c:ext xmlns:c16="http://schemas.microsoft.com/office/drawing/2014/chart" uri="{C3380CC4-5D6E-409C-BE32-E72D297353CC}">
              <c16:uniqueId val="{00000005-14FD-40A3-B11C-FA4CEB20D1AB}"/>
            </c:ext>
          </c:extLst>
        </c:ser>
        <c:ser>
          <c:idx val="1"/>
          <c:order val="1"/>
          <c:tx>
            <c:v>Ridding Supplies</c:v>
          </c:tx>
          <c:spPr>
            <a:ln w="28575" cap="rnd">
              <a:solidFill>
                <a:schemeClr val="accent2">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180</c:v>
              </c:pt>
              <c:pt idx="1">
                <c:v>237</c:v>
              </c:pt>
              <c:pt idx="2">
                <c:v>250</c:v>
              </c:pt>
              <c:pt idx="3">
                <c:v>248</c:v>
              </c:pt>
              <c:pt idx="4">
                <c:v>825</c:v>
              </c:pt>
              <c:pt idx="5">
                <c:v>730</c:v>
              </c:pt>
              <c:pt idx="6">
                <c:v>557</c:v>
              </c:pt>
              <c:pt idx="7">
                <c:v>761</c:v>
              </c:pt>
              <c:pt idx="8">
                <c:v>1636</c:v>
              </c:pt>
              <c:pt idx="9">
                <c:v>2230</c:v>
              </c:pt>
              <c:pt idx="10">
                <c:v>2077</c:v>
              </c:pt>
              <c:pt idx="11">
                <c:v>2584</c:v>
              </c:pt>
              <c:pt idx="12">
                <c:v>586</c:v>
              </c:pt>
            </c:numLit>
          </c:val>
          <c:smooth val="0"/>
          <c:extLst>
            <c:ext xmlns:c16="http://schemas.microsoft.com/office/drawing/2014/chart" uri="{C3380CC4-5D6E-409C-BE32-E72D297353CC}">
              <c16:uniqueId val="{00000006-14FD-40A3-B11C-FA4CEB20D1AB}"/>
            </c:ext>
          </c:extLst>
        </c:ser>
        <c:ser>
          <c:idx val="2"/>
          <c:order val="2"/>
          <c:tx>
            <c:v>Surfing Product</c:v>
          </c:tx>
          <c:spPr>
            <a:ln w="28575" cap="rnd">
              <a:solidFill>
                <a:schemeClr val="accent3">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777</c:v>
              </c:pt>
              <c:pt idx="1">
                <c:v>977</c:v>
              </c:pt>
              <c:pt idx="2">
                <c:v>886</c:v>
              </c:pt>
              <c:pt idx="3">
                <c:v>1049</c:v>
              </c:pt>
              <c:pt idx="4">
                <c:v>1662</c:v>
              </c:pt>
              <c:pt idx="5">
                <c:v>1364</c:v>
              </c:pt>
              <c:pt idx="6">
                <c:v>1181</c:v>
              </c:pt>
              <c:pt idx="7">
                <c:v>1540</c:v>
              </c:pt>
              <c:pt idx="8">
                <c:v>2625</c:v>
              </c:pt>
              <c:pt idx="9">
                <c:v>2889</c:v>
              </c:pt>
              <c:pt idx="10">
                <c:v>2864</c:v>
              </c:pt>
              <c:pt idx="11">
                <c:v>3519</c:v>
              </c:pt>
              <c:pt idx="12">
                <c:v>359</c:v>
              </c:pt>
            </c:numLit>
          </c:val>
          <c:smooth val="0"/>
          <c:extLst>
            <c:ext xmlns:c16="http://schemas.microsoft.com/office/drawing/2014/chart" uri="{C3380CC4-5D6E-409C-BE32-E72D297353CC}">
              <c16:uniqueId val="{00000007-14FD-40A3-B11C-FA4CEB20D1AB}"/>
            </c:ext>
          </c:extLst>
        </c:ser>
        <c:dLbls>
          <c:showLegendKey val="0"/>
          <c:showVal val="0"/>
          <c:showCatName val="0"/>
          <c:showSerName val="0"/>
          <c:showPercent val="0"/>
          <c:showBubbleSize val="0"/>
        </c:dLbls>
        <c:smooth val="0"/>
        <c:axId val="1062034976"/>
        <c:axId val="1062035304"/>
      </c:line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title>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de-DE"/>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Excel_11012022.xlsx]PivotChartTable13</c15:name>
        <c15:fmtId val="2"/>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Beach Supplies</c:v>
          </c:tx>
          <c:spPr>
            <a:ln w="28575" cap="rnd">
              <a:solidFill>
                <a:schemeClr val="accent1"/>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241</c:v>
              </c:pt>
              <c:pt idx="1">
                <c:v>277</c:v>
              </c:pt>
              <c:pt idx="2">
                <c:v>194</c:v>
              </c:pt>
              <c:pt idx="3">
                <c:v>277</c:v>
              </c:pt>
              <c:pt idx="4">
                <c:v>1202</c:v>
              </c:pt>
              <c:pt idx="5">
                <c:v>1040</c:v>
              </c:pt>
              <c:pt idx="6">
                <c:v>801</c:v>
              </c:pt>
              <c:pt idx="7">
                <c:v>1081</c:v>
              </c:pt>
              <c:pt idx="8">
                <c:v>5445</c:v>
              </c:pt>
              <c:pt idx="9">
                <c:v>7621</c:v>
              </c:pt>
              <c:pt idx="10">
                <c:v>7600</c:v>
              </c:pt>
              <c:pt idx="11">
                <c:v>8785</c:v>
              </c:pt>
              <c:pt idx="12">
                <c:v>2050</c:v>
              </c:pt>
            </c:numLit>
          </c:val>
          <c:smooth val="0"/>
          <c:extLst>
            <c:ext xmlns:c16="http://schemas.microsoft.com/office/drawing/2014/chart" uri="{C3380CC4-5D6E-409C-BE32-E72D297353CC}">
              <c16:uniqueId val="{00000001-F75F-4438-9EFC-DD2DA8FFB16B}"/>
            </c:ext>
          </c:extLst>
        </c:ser>
        <c:ser>
          <c:idx val="1"/>
          <c:order val="1"/>
          <c:tx>
            <c:v>Ridding Supplies</c:v>
          </c:tx>
          <c:spPr>
            <a:ln w="28575" cap="rnd">
              <a:solidFill>
                <a:schemeClr val="accent2"/>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180</c:v>
              </c:pt>
              <c:pt idx="1">
                <c:v>237</c:v>
              </c:pt>
              <c:pt idx="2">
                <c:v>250</c:v>
              </c:pt>
              <c:pt idx="3">
                <c:v>248</c:v>
              </c:pt>
              <c:pt idx="4">
                <c:v>825</c:v>
              </c:pt>
              <c:pt idx="5">
                <c:v>730</c:v>
              </c:pt>
              <c:pt idx="6">
                <c:v>557</c:v>
              </c:pt>
              <c:pt idx="7">
                <c:v>761</c:v>
              </c:pt>
              <c:pt idx="8">
                <c:v>1636</c:v>
              </c:pt>
              <c:pt idx="9">
                <c:v>2230</c:v>
              </c:pt>
              <c:pt idx="10">
                <c:v>2077</c:v>
              </c:pt>
              <c:pt idx="11">
                <c:v>2584</c:v>
              </c:pt>
              <c:pt idx="12">
                <c:v>586</c:v>
              </c:pt>
            </c:numLit>
          </c:val>
          <c:smooth val="0"/>
          <c:extLst>
            <c:ext xmlns:c16="http://schemas.microsoft.com/office/drawing/2014/chart" uri="{C3380CC4-5D6E-409C-BE32-E72D297353CC}">
              <c16:uniqueId val="{00000002-F75F-4438-9EFC-DD2DA8FFB16B}"/>
            </c:ext>
          </c:extLst>
        </c:ser>
        <c:ser>
          <c:idx val="2"/>
          <c:order val="2"/>
          <c:tx>
            <c:v>Surfing Product</c:v>
          </c:tx>
          <c:spPr>
            <a:ln w="28575" cap="rnd">
              <a:solidFill>
                <a:schemeClr val="accent3"/>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777</c:v>
              </c:pt>
              <c:pt idx="1">
                <c:v>977</c:v>
              </c:pt>
              <c:pt idx="2">
                <c:v>886</c:v>
              </c:pt>
              <c:pt idx="3">
                <c:v>1049</c:v>
              </c:pt>
              <c:pt idx="4">
                <c:v>1662</c:v>
              </c:pt>
              <c:pt idx="5">
                <c:v>1364</c:v>
              </c:pt>
              <c:pt idx="6">
                <c:v>1181</c:v>
              </c:pt>
              <c:pt idx="7">
                <c:v>1540</c:v>
              </c:pt>
              <c:pt idx="8">
                <c:v>2625</c:v>
              </c:pt>
              <c:pt idx="9">
                <c:v>2889</c:v>
              </c:pt>
              <c:pt idx="10">
                <c:v>2864</c:v>
              </c:pt>
              <c:pt idx="11">
                <c:v>3519</c:v>
              </c:pt>
              <c:pt idx="12">
                <c:v>359</c:v>
              </c:pt>
            </c:numLit>
          </c:val>
          <c:smooth val="0"/>
          <c:extLst>
            <c:ext xmlns:c16="http://schemas.microsoft.com/office/drawing/2014/chart" uri="{C3380CC4-5D6E-409C-BE32-E72D297353CC}">
              <c16:uniqueId val="{00000003-F75F-4438-9EFC-DD2DA8FFB16B}"/>
            </c:ext>
          </c:extLst>
        </c:ser>
        <c:dLbls>
          <c:showLegendKey val="0"/>
          <c:showVal val="0"/>
          <c:showCatName val="0"/>
          <c:showSerName val="0"/>
          <c:showPercent val="0"/>
          <c:showBubbleSize val="0"/>
        </c:dLbls>
        <c:smooth val="0"/>
        <c:axId val="100412720"/>
        <c:axId val="100411408"/>
      </c:lineChart>
      <c:catAx>
        <c:axId val="10041272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0411408"/>
        <c:crosses val="autoZero"/>
        <c:auto val="1"/>
        <c:lblAlgn val="ctr"/>
        <c:lblOffset val="100"/>
        <c:noMultiLvlLbl val="0"/>
        <c:extLst>
          <c:ext xmlns:c15="http://schemas.microsoft.com/office/drawing/2012/chart" uri="{F40574EE-89B7-4290-83BB-5DA773EAF853}">
            <c15:numFmt c:formatCode="General" c:sourceLinked="1"/>
          </c:ext>
        </c:extLst>
      </c:catAx>
      <c:valAx>
        <c:axId val="1004114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0412720"/>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Excel_11012022.xlsx]PivotChartTable3</c15:name>
        <c15:fmtId val="0"/>
      </c15:pivotSource>
      <c15:pivotOptions>
        <c15:dropZoneFilter val="1"/>
        <c15:dropZoneSeries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de-DE"/>
              <a:t>Profit by Region</a:t>
            </a:r>
          </a:p>
        </c:rich>
      </c:tx>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
        <c:spPr>
          <a:pattFill prst="ltUpDiag">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v>East South Central</c:v>
          </c:tx>
          <c:spPr>
            <a:pattFill prst="ltUpDiag">
              <a:fgClr>
                <a:schemeClr val="accent1"/>
              </a:fgClr>
              <a:bgClr>
                <a:schemeClr val="accent1">
                  <a:lumMod val="20000"/>
                  <a:lumOff val="80000"/>
                </a:schemeClr>
              </a:bgClr>
            </a:pattFill>
            <a:ln w="25400">
              <a:noFill/>
            </a:ln>
            <a:effectLst>
              <a:innerShdw blurRad="114300">
                <a:schemeClr val="accent1"/>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119879868897</c:v>
              </c:pt>
              <c:pt idx="1">
                <c:v>-5156345016</c:v>
              </c:pt>
              <c:pt idx="2">
                <c:v>92731611734</c:v>
              </c:pt>
              <c:pt idx="3">
                <c:v>87586063029</c:v>
              </c:pt>
              <c:pt idx="4">
                <c:v>120845833821</c:v>
              </c:pt>
              <c:pt idx="5">
                <c:v>295667189918</c:v>
              </c:pt>
              <c:pt idx="6">
                <c:v>65273653110</c:v>
              </c:pt>
              <c:pt idx="7">
                <c:v>216711525486</c:v>
              </c:pt>
              <c:pt idx="8">
                <c:v>919233760258</c:v>
              </c:pt>
              <c:pt idx="9">
                <c:v>1173964584999</c:v>
              </c:pt>
              <c:pt idx="10">
                <c:v>996903639117</c:v>
              </c:pt>
              <c:pt idx="11">
                <c:v>1795019230326</c:v>
              </c:pt>
            </c:numLit>
          </c:val>
          <c:extLst>
            <c:ext xmlns:c16="http://schemas.microsoft.com/office/drawing/2014/chart" uri="{C3380CC4-5D6E-409C-BE32-E72D297353CC}">
              <c16:uniqueId val="{0000000E-276B-4124-9D17-1503540F9536}"/>
            </c:ext>
          </c:extLst>
        </c:ser>
        <c:ser>
          <c:idx val="1"/>
          <c:order val="1"/>
          <c:tx>
            <c:v>Mid-Atlantic</c:v>
          </c:tx>
          <c:spPr>
            <a:pattFill prst="ltUpDiag">
              <a:fgClr>
                <a:schemeClr val="accent2"/>
              </a:fgClr>
              <a:bgClr>
                <a:schemeClr val="accent2">
                  <a:lumMod val="20000"/>
                  <a:lumOff val="80000"/>
                </a:schemeClr>
              </a:bgClr>
            </a:pattFill>
            <a:ln w="25400">
              <a:noFill/>
            </a:ln>
            <a:effectLst>
              <a:innerShdw blurRad="114300">
                <a:schemeClr val="accent2"/>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464515530307</c:v>
              </c:pt>
              <c:pt idx="1">
                <c:v>254871647340</c:v>
              </c:pt>
              <c:pt idx="2">
                <c:v>287830618047</c:v>
              </c:pt>
              <c:pt idx="3">
                <c:v>300975222724</c:v>
              </c:pt>
              <c:pt idx="4">
                <c:v>109943558804</c:v>
              </c:pt>
              <c:pt idx="5">
                <c:v>298137059554</c:v>
              </c:pt>
              <c:pt idx="6">
                <c:v>290488684580</c:v>
              </c:pt>
              <c:pt idx="7">
                <c:v>354337671426</c:v>
              </c:pt>
              <c:pt idx="8">
                <c:v>857074946924</c:v>
              </c:pt>
              <c:pt idx="9">
                <c:v>1487921253634</c:v>
              </c:pt>
              <c:pt idx="10">
                <c:v>1514347316665</c:v>
              </c:pt>
              <c:pt idx="11">
                <c:v>1769990657596</c:v>
              </c:pt>
            </c:numLit>
          </c:val>
          <c:extLst>
            <c:ext xmlns:c16="http://schemas.microsoft.com/office/drawing/2014/chart" uri="{C3380CC4-5D6E-409C-BE32-E72D297353CC}">
              <c16:uniqueId val="{0000000F-276B-4124-9D17-1503540F9536}"/>
            </c:ext>
          </c:extLst>
        </c:ser>
        <c:ser>
          <c:idx val="2"/>
          <c:order val="2"/>
          <c:tx>
            <c:v>Mountain</c:v>
          </c:tx>
          <c:spPr>
            <a:pattFill prst="ltUpDiag">
              <a:fgClr>
                <a:schemeClr val="accent3"/>
              </a:fgClr>
              <a:bgClr>
                <a:schemeClr val="accent3">
                  <a:lumMod val="20000"/>
                  <a:lumOff val="80000"/>
                </a:schemeClr>
              </a:bgClr>
            </a:pattFill>
            <a:ln w="25400">
              <a:noFill/>
            </a:ln>
            <a:effectLst>
              <a:innerShdw blurRad="114300">
                <a:schemeClr val="accent3"/>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105665998747</c:v>
              </c:pt>
              <c:pt idx="1">
                <c:v>13068273555</c:v>
              </c:pt>
              <c:pt idx="2">
                <c:v>87957103867</c:v>
              </c:pt>
              <c:pt idx="3">
                <c:v>57527959829</c:v>
              </c:pt>
              <c:pt idx="4">
                <c:v>49159479833</c:v>
              </c:pt>
              <c:pt idx="5">
                <c:v>142935896847</c:v>
              </c:pt>
              <c:pt idx="6">
                <c:v>134684385531</c:v>
              </c:pt>
              <c:pt idx="7">
                <c:v>297787913263</c:v>
              </c:pt>
              <c:pt idx="8">
                <c:v>288456323037</c:v>
              </c:pt>
              <c:pt idx="9">
                <c:v>853309812561</c:v>
              </c:pt>
              <c:pt idx="10">
                <c:v>1002858390067</c:v>
              </c:pt>
              <c:pt idx="11">
                <c:v>855228404332</c:v>
              </c:pt>
            </c:numLit>
          </c:val>
          <c:extLst>
            <c:ext xmlns:c16="http://schemas.microsoft.com/office/drawing/2014/chart" uri="{C3380CC4-5D6E-409C-BE32-E72D297353CC}">
              <c16:uniqueId val="{00000010-276B-4124-9D17-1503540F9536}"/>
            </c:ext>
          </c:extLst>
        </c:ser>
        <c:ser>
          <c:idx val="3"/>
          <c:order val="3"/>
          <c:tx>
            <c:v>New England</c:v>
          </c:tx>
          <c:spPr>
            <a:pattFill prst="ltUpDiag">
              <a:fgClr>
                <a:schemeClr val="accent4"/>
              </a:fgClr>
              <a:bgClr>
                <a:schemeClr val="accent4">
                  <a:lumMod val="20000"/>
                  <a:lumOff val="80000"/>
                </a:schemeClr>
              </a:bgClr>
            </a:pattFill>
            <a:ln w="25400">
              <a:noFill/>
            </a:ln>
            <a:effectLst>
              <a:innerShdw blurRad="114300">
                <a:schemeClr val="accent4"/>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23460232925</c:v>
              </c:pt>
              <c:pt idx="1">
                <c:v>58061045022</c:v>
              </c:pt>
              <c:pt idx="2">
                <c:v>111304181940</c:v>
              </c:pt>
              <c:pt idx="3">
                <c:v>133958709035</c:v>
              </c:pt>
              <c:pt idx="4">
                <c:v>93772241352</c:v>
              </c:pt>
              <c:pt idx="5">
                <c:v>155006706005</c:v>
              </c:pt>
              <c:pt idx="6">
                <c:v>154773921918</c:v>
              </c:pt>
              <c:pt idx="7">
                <c:v>263913753010</c:v>
              </c:pt>
              <c:pt idx="8">
                <c:v>739397233922</c:v>
              </c:pt>
              <c:pt idx="9">
                <c:v>516757760626</c:v>
              </c:pt>
              <c:pt idx="10">
                <c:v>569951999518</c:v>
              </c:pt>
              <c:pt idx="11">
                <c:v>916625006477</c:v>
              </c:pt>
            </c:numLit>
          </c:val>
          <c:extLst>
            <c:ext xmlns:c16="http://schemas.microsoft.com/office/drawing/2014/chart" uri="{C3380CC4-5D6E-409C-BE32-E72D297353CC}">
              <c16:uniqueId val="{00000011-276B-4124-9D17-1503540F9536}"/>
            </c:ext>
          </c:extLst>
        </c:ser>
        <c:ser>
          <c:idx val="4"/>
          <c:order val="4"/>
          <c:tx>
            <c:v>Pacific</c:v>
          </c:tx>
          <c:spPr>
            <a:pattFill prst="ltUpDiag">
              <a:fgClr>
                <a:schemeClr val="accent5"/>
              </a:fgClr>
              <a:bgClr>
                <a:schemeClr val="accent5">
                  <a:lumMod val="20000"/>
                  <a:lumOff val="80000"/>
                </a:schemeClr>
              </a:bgClr>
            </a:pattFill>
            <a:ln w="25400">
              <a:noFill/>
            </a:ln>
            <a:effectLst>
              <a:innerShdw blurRad="114300">
                <a:schemeClr val="accent5"/>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271013146631</c:v>
              </c:pt>
              <c:pt idx="1">
                <c:v>-62986452102</c:v>
              </c:pt>
              <c:pt idx="2">
                <c:v>184617693734</c:v>
              </c:pt>
              <c:pt idx="3">
                <c:v>124968801655</c:v>
              </c:pt>
              <c:pt idx="4">
                <c:v>215037992940</c:v>
              </c:pt>
              <c:pt idx="5">
                <c:v>157498239297</c:v>
              </c:pt>
              <c:pt idx="6">
                <c:v>171091090065</c:v>
              </c:pt>
              <c:pt idx="7">
                <c:v>194936730385</c:v>
              </c:pt>
              <c:pt idx="8">
                <c:v>1373125298213</c:v>
              </c:pt>
              <c:pt idx="9">
                <c:v>1869278086888</c:v>
              </c:pt>
              <c:pt idx="10">
                <c:v>1591314330696</c:v>
              </c:pt>
              <c:pt idx="11">
                <c:v>1909404105073</c:v>
              </c:pt>
            </c:numLit>
          </c:val>
          <c:extLst>
            <c:ext xmlns:c16="http://schemas.microsoft.com/office/drawing/2014/chart" uri="{C3380CC4-5D6E-409C-BE32-E72D297353CC}">
              <c16:uniqueId val="{00000012-276B-4124-9D17-1503540F9536}"/>
            </c:ext>
          </c:extLst>
        </c:ser>
        <c:ser>
          <c:idx val="5"/>
          <c:order val="5"/>
          <c:tx>
            <c:v>South Atlantic</c:v>
          </c:tx>
          <c:spPr>
            <a:pattFill prst="ltUpDiag">
              <a:fgClr>
                <a:schemeClr val="accent6"/>
              </a:fgClr>
              <a:bgClr>
                <a:schemeClr val="accent6">
                  <a:lumMod val="20000"/>
                  <a:lumOff val="80000"/>
                </a:schemeClr>
              </a:bgClr>
            </a:pattFill>
            <a:ln w="25400">
              <a:noFill/>
            </a:ln>
            <a:effectLst>
              <a:innerShdw blurRad="114300">
                <a:schemeClr val="accent6"/>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159048635250</c:v>
              </c:pt>
              <c:pt idx="1">
                <c:v>107703573950</c:v>
              </c:pt>
              <c:pt idx="2">
                <c:v>113208246322</c:v>
              </c:pt>
              <c:pt idx="3">
                <c:v>12822484089</c:v>
              </c:pt>
              <c:pt idx="4">
                <c:v>239664156430</c:v>
              </c:pt>
              <c:pt idx="5">
                <c:v>162842664516</c:v>
              </c:pt>
              <c:pt idx="6">
                <c:v>168018865077</c:v>
              </c:pt>
              <c:pt idx="7">
                <c:v>637323552056</c:v>
              </c:pt>
              <c:pt idx="8">
                <c:v>1921500770999</c:v>
              </c:pt>
              <c:pt idx="9">
                <c:v>2395344916668</c:v>
              </c:pt>
              <c:pt idx="10">
                <c:v>2346330094964</c:v>
              </c:pt>
              <c:pt idx="11">
                <c:v>2382613821321</c:v>
              </c:pt>
            </c:numLit>
          </c:val>
          <c:extLst>
            <c:ext xmlns:c16="http://schemas.microsoft.com/office/drawing/2014/chart" uri="{C3380CC4-5D6E-409C-BE32-E72D297353CC}">
              <c16:uniqueId val="{00000013-276B-4124-9D17-1503540F9536}"/>
            </c:ext>
          </c:extLst>
        </c:ser>
        <c:ser>
          <c:idx val="6"/>
          <c:order val="6"/>
          <c:tx>
            <c:v>West North Central</c:v>
          </c:tx>
          <c:spPr>
            <a:pattFill prst="ltUpDiag">
              <a:fgClr>
                <a:schemeClr val="accent1">
                  <a:lumMod val="60000"/>
                </a:schemeClr>
              </a:fgClr>
              <a:bgClr>
                <a:schemeClr val="accent1">
                  <a:lumMod val="60000"/>
                  <a:lumMod val="20000"/>
                  <a:lumOff val="80000"/>
                </a:schemeClr>
              </a:bgClr>
            </a:pattFill>
            <a:ln w="25400">
              <a:noFill/>
            </a:ln>
            <a:effectLst>
              <a:innerShdw blurRad="114300">
                <a:schemeClr val="accent1">
                  <a:lumMod val="60000"/>
                </a:schemeClr>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10">
                <c:v>2087054844</c:v>
              </c:pt>
              <c:pt idx="11">
                <c:v>-8835217020</c:v>
              </c:pt>
            </c:numLit>
          </c:val>
          <c:extLst>
            <c:ext xmlns:c16="http://schemas.microsoft.com/office/drawing/2014/chart" uri="{C3380CC4-5D6E-409C-BE32-E72D297353CC}">
              <c16:uniqueId val="{0000001A-276B-4124-9D17-1503540F9536}"/>
            </c:ext>
          </c:extLst>
        </c:ser>
        <c:ser>
          <c:idx val="7"/>
          <c:order val="7"/>
          <c:tx>
            <c:v>West South Central</c:v>
          </c:tx>
          <c:spPr>
            <a:pattFill prst="ltUpDiag">
              <a:fgClr>
                <a:schemeClr val="accent2">
                  <a:lumMod val="60000"/>
                </a:schemeClr>
              </a:fgClr>
              <a:bgClr>
                <a:schemeClr val="accent2">
                  <a:lumMod val="60000"/>
                  <a:lumMod val="20000"/>
                  <a:lumOff val="80000"/>
                </a:schemeClr>
              </a:bgClr>
            </a:pattFill>
            <a:ln w="25400">
              <a:noFill/>
            </a:ln>
            <a:effectLst>
              <a:innerShdw blurRad="114300">
                <a:schemeClr val="accent2">
                  <a:lumMod val="60000"/>
                </a:schemeClr>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-2315534500</c:v>
              </c:pt>
              <c:pt idx="1">
                <c:v>284996103</c:v>
              </c:pt>
              <c:pt idx="3">
                <c:v>94998701</c:v>
              </c:pt>
              <c:pt idx="4">
                <c:v>6563464354</c:v>
              </c:pt>
              <c:pt idx="6">
                <c:v>-7978620467</c:v>
              </c:pt>
              <c:pt idx="8">
                <c:v>3066299520</c:v>
              </c:pt>
              <c:pt idx="9">
                <c:v>-24139612350</c:v>
              </c:pt>
              <c:pt idx="10">
                <c:v>15554783512</c:v>
              </c:pt>
              <c:pt idx="11">
                <c:v>15668517614</c:v>
              </c:pt>
            </c:numLit>
          </c:val>
          <c:extLst>
            <c:ext xmlns:c16="http://schemas.microsoft.com/office/drawing/2014/chart" uri="{C3380CC4-5D6E-409C-BE32-E72D297353CC}">
              <c16:uniqueId val="{0000001B-276B-4124-9D17-1503540F9536}"/>
            </c:ext>
          </c:extLst>
        </c:ser>
        <c:dLbls>
          <c:showLegendKey val="0"/>
          <c:showVal val="0"/>
          <c:showCatName val="0"/>
          <c:showSerName val="0"/>
          <c:showPercent val="0"/>
          <c:showBubbleSize val="0"/>
        </c:dLbls>
        <c:axId val="926286816"/>
        <c:axId val="926281568"/>
      </c:areaChart>
      <c:catAx>
        <c:axId val="926286816"/>
        <c:scaling>
          <c:orientation val="minMax"/>
        </c:scaling>
        <c:delete val="0"/>
        <c:axPos val="b"/>
        <c:numFmt formatCode="General" sourceLinked="0"/>
        <c:majorTickMark val="out"/>
        <c:minorTickMark val="out"/>
        <c:tickLblPos val="nextTo"/>
        <c:spPr>
          <a:noFill/>
          <a:ln>
            <a:noFill/>
          </a:ln>
          <a:effectLst/>
        </c:spPr>
        <c:txPr>
          <a:bodyPr rot="-60000000" spcFirstLastPara="1" vertOverflow="ellipsis" vert="horz" wrap="square" anchor="ctr" anchorCtr="1"/>
          <a:lstStyle/>
          <a:p>
            <a:pPr>
              <a:defRPr sz="900" b="0" i="0" u="none" strike="noStrike" kern="1200" cap="all" spc="120" normalizeH="0" baseline="0">
                <a:solidFill>
                  <a:schemeClr val="tx1">
                    <a:lumMod val="65000"/>
                    <a:lumOff val="35000"/>
                  </a:schemeClr>
                </a:solidFill>
                <a:latin typeface="+mn-lt"/>
                <a:ea typeface="+mn-ea"/>
                <a:cs typeface="+mn-cs"/>
              </a:defRPr>
            </a:pPr>
            <a:endParaRPr lang="de-DE"/>
          </a:p>
        </c:txPr>
        <c:crossAx val="926281568"/>
        <c:crosses val="autoZero"/>
        <c:auto val="1"/>
        <c:lblAlgn val="ctr"/>
        <c:lblOffset val="100"/>
        <c:noMultiLvlLbl val="0"/>
        <c:extLst>
          <c:ext xmlns:c15="http://schemas.microsoft.com/office/drawing/2012/chart" uri="{F40574EE-89B7-4290-83BB-5DA773EAF853}">
            <c15:numFmt c:formatCode="General" c:sourceLinked="1"/>
          </c:ext>
        </c:extLst>
      </c:catAx>
      <c:valAx>
        <c:axId val="92628156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_);\(&quot;€&quot;#,##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926286816"/>
        <c:crosses val="autoZero"/>
        <c:crossBetween val="midCat"/>
        <c:extLst>
          <c:ext xmlns:c15="http://schemas.microsoft.com/office/drawing/2012/chart" uri="{F40574EE-89B7-4290-83BB-5DA773EAF853}">
            <c15:numFmt c:formatCode="&quot;€&quot;#,##0.00_);\(&quot;€&quot;#,##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Excel_11012022.xlsx]PivotChartTable7</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rtl="0">
              <a:defRPr lang="de-DE" sz="1800" b="1" i="0" u="none" strike="noStrike" kern="1200" cap="all" spc="150" normalizeH="0" baseline="0">
                <a:solidFill>
                  <a:sysClr val="windowText" lastClr="000000">
                    <a:lumMod val="50000"/>
                    <a:lumOff val="50000"/>
                  </a:sysClr>
                </a:solidFill>
                <a:latin typeface="+mn-lt"/>
                <a:ea typeface="+mn-ea"/>
                <a:cs typeface="+mn-cs"/>
              </a:defRPr>
            </a:pPr>
            <a:r>
              <a:rPr lang="de-DE" sz="1800" b="1" i="0" u="none" strike="noStrike" kern="1200" cap="all" spc="150" baseline="0">
                <a:solidFill>
                  <a:sysClr val="windowText" lastClr="000000">
                    <a:lumMod val="50000"/>
                    <a:lumOff val="50000"/>
                  </a:sysClr>
                </a:solidFill>
                <a:latin typeface="+mn-lt"/>
                <a:ea typeface="+mn-ea"/>
                <a:cs typeface="+mn-cs"/>
              </a:rPr>
              <a:t>Profit by Product Category</a:t>
            </a:r>
          </a:p>
        </c:rich>
      </c:tx>
      <c:layout>
        <c:manualLayout>
          <c:xMode val="edge"/>
          <c:yMode val="edge"/>
          <c:x val="0.3076542907108803"/>
          <c:y val="3.3493652277012634E-2"/>
        </c:manualLayout>
      </c:layout>
      <c:overlay val="0"/>
      <c:spPr>
        <a:noFill/>
        <a:ln>
          <a:noFill/>
        </a:ln>
        <a:effectLst/>
      </c:spPr>
      <c:txPr>
        <a:bodyPr rot="0" spcFirstLastPara="1" vertOverflow="ellipsis" vert="horz" wrap="square" anchor="ctr" anchorCtr="1"/>
        <a:lstStyle/>
        <a:p>
          <a:pPr algn="ctr" rtl="0">
            <a:defRPr lang="de-DE" sz="1800" b="1" i="0" u="none" strike="noStrike" kern="1200" cap="all" spc="150" normalizeH="0" baseline="0">
              <a:solidFill>
                <a:sysClr val="windowText" lastClr="000000">
                  <a:lumMod val="50000"/>
                  <a:lumOff val="50000"/>
                </a:sysClr>
              </a:solidFill>
              <a:latin typeface="+mn-lt"/>
              <a:ea typeface="+mn-ea"/>
              <a:cs typeface="+mn-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v>Beach Supplies</c:v>
          </c:tx>
          <c:spPr>
            <a:solidFill>
              <a:schemeClr val="accent1"/>
            </a:solidFill>
            <a:ln>
              <a:noFill/>
            </a:ln>
            <a:effectLst/>
          </c:spPr>
          <c:invertIfNegative val="0"/>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571595221190</c:v>
              </c:pt>
              <c:pt idx="1">
                <c:v>360718366325</c:v>
              </c:pt>
              <c:pt idx="2">
                <c:v>684025392018</c:v>
              </c:pt>
              <c:pt idx="3">
                <c:v>555501577404</c:v>
              </c:pt>
              <c:pt idx="4">
                <c:v>251940316532</c:v>
              </c:pt>
              <c:pt idx="5">
                <c:v>562894072199</c:v>
              </c:pt>
              <c:pt idx="6">
                <c:v>418865824945</c:v>
              </c:pt>
              <c:pt idx="7">
                <c:v>742586036215</c:v>
              </c:pt>
              <c:pt idx="8">
                <c:v>3039899262198</c:v>
              </c:pt>
              <c:pt idx="9">
                <c:v>4506522852554</c:v>
              </c:pt>
              <c:pt idx="10">
                <c:v>4477588390129</c:v>
              </c:pt>
              <c:pt idx="11">
                <c:v>5668164610121</c:v>
              </c:pt>
            </c:numLit>
          </c:val>
          <c:extLst>
            <c:ext xmlns:c16="http://schemas.microsoft.com/office/drawing/2014/chart" uri="{C3380CC4-5D6E-409C-BE32-E72D297353CC}">
              <c16:uniqueId val="{00000004-C95E-47F9-A3BD-7247A92A3861}"/>
            </c:ext>
          </c:extLst>
        </c:ser>
        <c:ser>
          <c:idx val="1"/>
          <c:order val="1"/>
          <c:tx>
            <c:v>Ridding Supplies</c:v>
          </c:tx>
          <c:spPr>
            <a:solidFill>
              <a:schemeClr val="accent2"/>
            </a:solidFill>
            <a:ln>
              <a:noFill/>
            </a:ln>
            <a:effectLst/>
          </c:spPr>
          <c:invertIfNegative val="0"/>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-399456873429</c:v>
              </c:pt>
              <c:pt idx="1">
                <c:v>-761073494470</c:v>
              </c:pt>
              <c:pt idx="2">
                <c:v>-718611992362</c:v>
              </c:pt>
              <c:pt idx="3">
                <c:v>-728932345224</c:v>
              </c:pt>
              <c:pt idx="4">
                <c:v>-213148909080</c:v>
              </c:pt>
              <c:pt idx="5">
                <c:v>-314147401685</c:v>
              </c:pt>
              <c:pt idx="6">
                <c:v>-521635548268</c:v>
              </c:pt>
              <c:pt idx="7">
                <c:v>585854029416</c:v>
              </c:pt>
              <c:pt idx="8">
                <c:v>2333329441071</c:v>
              </c:pt>
              <c:pt idx="9">
                <c:v>3010739666326</c:v>
              </c:pt>
              <c:pt idx="10">
                <c:v>2971433807500</c:v>
              </c:pt>
              <c:pt idx="11">
                <c:v>3141327631040</c:v>
              </c:pt>
            </c:numLit>
          </c:val>
          <c:extLst>
            <c:ext xmlns:c16="http://schemas.microsoft.com/office/drawing/2014/chart" uri="{C3380CC4-5D6E-409C-BE32-E72D297353CC}">
              <c16:uniqueId val="{00000005-C95E-47F9-A3BD-7247A92A3861}"/>
            </c:ext>
          </c:extLst>
        </c:ser>
        <c:ser>
          <c:idx val="2"/>
          <c:order val="2"/>
          <c:tx>
            <c:v>Surfing Product</c:v>
          </c:tx>
          <c:spPr>
            <a:solidFill>
              <a:schemeClr val="accent3"/>
            </a:solidFill>
            <a:ln>
              <a:noFill/>
            </a:ln>
            <a:effectLst/>
          </c:spPr>
          <c:invertIfNegative val="0"/>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969129530496</c:v>
              </c:pt>
              <c:pt idx="1">
                <c:v>766201866997</c:v>
              </c:pt>
              <c:pt idx="2">
                <c:v>912236055988</c:v>
              </c:pt>
              <c:pt idx="3">
                <c:v>891365006882</c:v>
              </c:pt>
              <c:pt idx="4">
                <c:v>796195320082</c:v>
              </c:pt>
              <c:pt idx="5">
                <c:v>963341085623</c:v>
              </c:pt>
              <c:pt idx="6">
                <c:v>1079121703137</c:v>
              </c:pt>
              <c:pt idx="7">
                <c:v>636571079995</c:v>
              </c:pt>
              <c:pt idx="8">
                <c:v>728625929604</c:v>
              </c:pt>
              <c:pt idx="9">
                <c:v>755174284146</c:v>
              </c:pt>
              <c:pt idx="10">
                <c:v>590325411754</c:v>
              </c:pt>
              <c:pt idx="11">
                <c:v>826222284558</c:v>
              </c:pt>
            </c:numLit>
          </c:val>
          <c:extLst>
            <c:ext xmlns:c16="http://schemas.microsoft.com/office/drawing/2014/chart" uri="{C3380CC4-5D6E-409C-BE32-E72D297353CC}">
              <c16:uniqueId val="{00000006-C95E-47F9-A3BD-7247A92A3861}"/>
            </c:ext>
          </c:extLst>
        </c:ser>
        <c:dLbls>
          <c:showLegendKey val="0"/>
          <c:showVal val="0"/>
          <c:showCatName val="0"/>
          <c:showSerName val="0"/>
          <c:showPercent val="0"/>
          <c:showBubbleSize val="0"/>
        </c:dLbls>
        <c:gapWidth val="150"/>
        <c:overlap val="100"/>
        <c:axId val="926286816"/>
        <c:axId val="926281568"/>
      </c:barChart>
      <c:catAx>
        <c:axId val="92628681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de-DE"/>
          </a:p>
        </c:txPr>
        <c:crossAx val="926281568"/>
        <c:crosses val="autoZero"/>
        <c:auto val="1"/>
        <c:lblAlgn val="ctr"/>
        <c:lblOffset val="100"/>
        <c:noMultiLvlLbl val="0"/>
        <c:extLst>
          <c:ext xmlns:c15="http://schemas.microsoft.com/office/drawing/2012/chart" uri="{F40574EE-89B7-4290-83BB-5DA773EAF853}">
            <c15:numFmt c:formatCode="General" c:sourceLinked="1"/>
          </c:ext>
        </c:extLst>
      </c:catAx>
      <c:valAx>
        <c:axId val="92628156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_);\(&quot;€&quot;#,##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926286816"/>
        <c:crosses val="autoZero"/>
        <c:crossBetween val="between"/>
        <c:extLst>
          <c:ext xmlns:c15="http://schemas.microsoft.com/office/drawing/2012/chart" uri="{F40574EE-89B7-4290-83BB-5DA773EAF853}">
            <c15:numFmt c:formatCode="&quot;€&quot;#,##0.00_);\(&quot;€&quot;#,##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Excel_11012022.xlsx]PivotChartTable11</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600" b="1" i="0" u="none" strike="noStrike" baseline="0">
                <a:effectLst/>
              </a:rPr>
              <a:t>Order SLA by Region</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de-DE"/>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Ergebnis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9"/>
              <c:pt idx="0">
                <c:v>East North Central</c:v>
              </c:pt>
              <c:pt idx="1">
                <c:v>East South Central</c:v>
              </c:pt>
              <c:pt idx="2">
                <c:v>Mid-Atlantic</c:v>
              </c:pt>
              <c:pt idx="3">
                <c:v>Mountain</c:v>
              </c:pt>
              <c:pt idx="4">
                <c:v>New England</c:v>
              </c:pt>
              <c:pt idx="5">
                <c:v>Pacific</c:v>
              </c:pt>
              <c:pt idx="6">
                <c:v>South Atlantic</c:v>
              </c:pt>
              <c:pt idx="7">
                <c:v>West North Central</c:v>
              </c:pt>
              <c:pt idx="8">
                <c:v>West South Central</c:v>
              </c:pt>
            </c:strLit>
          </c:cat>
          <c:val>
            <c:numLit>
              <c:formatCode>0.00\ %;\-0.00\ %;0.00\ %</c:formatCode>
              <c:ptCount val="9"/>
              <c:pt idx="0">
                <c:v>0.42857142857142855</c:v>
              </c:pt>
              <c:pt idx="1">
                <c:v>0.59357870007830849</c:v>
              </c:pt>
              <c:pt idx="2">
                <c:v>0.56852300242130749</c:v>
              </c:pt>
              <c:pt idx="3">
                <c:v>0.58661417322834641</c:v>
              </c:pt>
              <c:pt idx="4">
                <c:v>0.56097560975609762</c:v>
              </c:pt>
              <c:pt idx="5">
                <c:v>0.57190795781399806</c:v>
              </c:pt>
              <c:pt idx="6">
                <c:v>0.58125255832992218</c:v>
              </c:pt>
              <c:pt idx="7">
                <c:v>1</c:v>
              </c:pt>
              <c:pt idx="8">
                <c:v>1</c:v>
              </c:pt>
            </c:numLit>
          </c:val>
          <c:extLst>
            <c:ext xmlns:c16="http://schemas.microsoft.com/office/drawing/2014/chart" uri="{C3380CC4-5D6E-409C-BE32-E72D297353CC}">
              <c16:uniqueId val="{00000001-9504-4155-BE4B-219FE208DA86}"/>
            </c:ext>
          </c:extLst>
        </c:ser>
        <c:dLbls>
          <c:showLegendKey val="0"/>
          <c:showVal val="0"/>
          <c:showCatName val="0"/>
          <c:showSerName val="0"/>
          <c:showPercent val="0"/>
          <c:showBubbleSize val="0"/>
        </c:dLbls>
        <c:gapWidth val="115"/>
        <c:overlap val="-20"/>
        <c:axId val="531446560"/>
        <c:axId val="531447544"/>
      </c:barChart>
      <c:catAx>
        <c:axId val="531446560"/>
        <c:scaling>
          <c:orientation val="minMax"/>
        </c:scaling>
        <c:delete val="0"/>
        <c:axPos val="l"/>
        <c:numFmt formatCode="General" sourceLinked="0"/>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531447544"/>
        <c:crosses val="autoZero"/>
        <c:auto val="1"/>
        <c:lblAlgn val="ctr"/>
        <c:lblOffset val="100"/>
        <c:noMultiLvlLbl val="0"/>
        <c:extLst>
          <c:ext xmlns:c15="http://schemas.microsoft.com/office/drawing/2012/chart" uri="{F40574EE-89B7-4290-83BB-5DA773EAF853}">
            <c15:numFmt c:formatCode="General" c:sourceLinked="1"/>
          </c:ext>
        </c:extLst>
      </c:catAx>
      <c:valAx>
        <c:axId val="531447544"/>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531446560"/>
        <c:crosses val="autoZero"/>
        <c:crossBetween val="between"/>
        <c:extLst>
          <c:ext xmlns:c15="http://schemas.microsoft.com/office/drawing/2012/chart" uri="{F40574EE-89B7-4290-83BB-5DA773EAF853}">
            <c15:numFmt c:formatCode="0.00\ %;\-0.00\ %;0.00\ %"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600" b="1" i="0" u="none" strike="noStrike" baseline="0">
                <a:effectLst/>
              </a:rPr>
              <a:t>Order SLA by Region</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de-DE"/>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Ergebnis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9"/>
              <c:pt idx="0">
                <c:v>West North Central</c:v>
              </c:pt>
              <c:pt idx="1">
                <c:v>West South Central</c:v>
              </c:pt>
              <c:pt idx="2">
                <c:v>East South Central</c:v>
              </c:pt>
              <c:pt idx="3">
                <c:v>Mountain</c:v>
              </c:pt>
              <c:pt idx="4">
                <c:v>South Atlantic</c:v>
              </c:pt>
              <c:pt idx="5">
                <c:v>Pacific</c:v>
              </c:pt>
              <c:pt idx="6">
                <c:v>Mid-Atlantic</c:v>
              </c:pt>
              <c:pt idx="7">
                <c:v>New England</c:v>
              </c:pt>
              <c:pt idx="8">
                <c:v>East North Central</c:v>
              </c:pt>
            </c:strLit>
          </c:cat>
          <c:val>
            <c:numLit>
              <c:formatCode>0.00\ %;\-0.00\ %;0.00\ %</c:formatCode>
              <c:ptCount val="9"/>
              <c:pt idx="0">
                <c:v>1</c:v>
              </c:pt>
              <c:pt idx="1">
                <c:v>1</c:v>
              </c:pt>
              <c:pt idx="2">
                <c:v>0.59357870007830849</c:v>
              </c:pt>
              <c:pt idx="3">
                <c:v>0.58661417322834641</c:v>
              </c:pt>
              <c:pt idx="4">
                <c:v>0.58125255832992218</c:v>
              </c:pt>
              <c:pt idx="5">
                <c:v>0.57190795781399806</c:v>
              </c:pt>
              <c:pt idx="6">
                <c:v>0.56852300242130749</c:v>
              </c:pt>
              <c:pt idx="7">
                <c:v>0.56097560975609762</c:v>
              </c:pt>
              <c:pt idx="8">
                <c:v>0.42857142857142855</c:v>
              </c:pt>
            </c:numLit>
          </c:val>
          <c:extLst>
            <c:ext xmlns:c16="http://schemas.microsoft.com/office/drawing/2014/chart" uri="{C3380CC4-5D6E-409C-BE32-E72D297353CC}">
              <c16:uniqueId val="{00000001-9504-4155-BE4B-219FE208DA86}"/>
            </c:ext>
          </c:extLst>
        </c:ser>
        <c:dLbls>
          <c:showLegendKey val="0"/>
          <c:showVal val="0"/>
          <c:showCatName val="0"/>
          <c:showSerName val="0"/>
          <c:showPercent val="0"/>
          <c:showBubbleSize val="0"/>
        </c:dLbls>
        <c:gapWidth val="115"/>
        <c:axId val="531446560"/>
        <c:axId val="531447544"/>
      </c:barChart>
      <c:catAx>
        <c:axId val="531446560"/>
        <c:scaling>
          <c:orientation val="minMax"/>
        </c:scaling>
        <c:delete val="0"/>
        <c:axPos val="b"/>
        <c:numFmt formatCode="General" sourceLinked="0"/>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531447544"/>
        <c:crosses val="autoZero"/>
        <c:auto val="1"/>
        <c:lblAlgn val="ctr"/>
        <c:lblOffset val="100"/>
        <c:noMultiLvlLbl val="0"/>
        <c:extLst>
          <c:ext xmlns:c15="http://schemas.microsoft.com/office/drawing/2012/chart" uri="{F40574EE-89B7-4290-83BB-5DA773EAF853}">
            <c15:numFmt c:formatCode="General" c:sourceLinked="1"/>
          </c:ext>
        </c:extLst>
      </c:catAx>
      <c:valAx>
        <c:axId val="531447544"/>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531446560"/>
        <c:crosses val="autoZero"/>
        <c:crossBetween val="between"/>
        <c:extLst>
          <c:ext xmlns:c15="http://schemas.microsoft.com/office/drawing/2012/chart" uri="{F40574EE-89B7-4290-83BB-5DA773EAF853}">
            <c15:numFmt c:formatCode="0.00\ %;\-0.00\ %;0.00\ %"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Excel_11012022.xlsx]PivotChartTable2</c15:name>
        <c15:fmtId val="1"/>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Beach Supplies</c:v>
          </c:tx>
          <c:spPr>
            <a:solidFill>
              <a:schemeClr val="accent1">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241</c:v>
              </c:pt>
              <c:pt idx="1">
                <c:v>277</c:v>
              </c:pt>
              <c:pt idx="2">
                <c:v>194</c:v>
              </c:pt>
              <c:pt idx="3">
                <c:v>277</c:v>
              </c:pt>
              <c:pt idx="4">
                <c:v>1202</c:v>
              </c:pt>
              <c:pt idx="5">
                <c:v>1040</c:v>
              </c:pt>
              <c:pt idx="6">
                <c:v>801</c:v>
              </c:pt>
              <c:pt idx="7">
                <c:v>1081</c:v>
              </c:pt>
              <c:pt idx="8">
                <c:v>5445</c:v>
              </c:pt>
              <c:pt idx="9">
                <c:v>7621</c:v>
              </c:pt>
              <c:pt idx="10">
                <c:v>7600</c:v>
              </c:pt>
              <c:pt idx="11">
                <c:v>8785</c:v>
              </c:pt>
              <c:pt idx="12">
                <c:v>2050</c:v>
              </c:pt>
            </c:numLit>
          </c:val>
          <c:extLst>
            <c:ext xmlns:c16="http://schemas.microsoft.com/office/drawing/2014/chart" uri="{C3380CC4-5D6E-409C-BE32-E72D297353CC}">
              <c16:uniqueId val="{00000001-77CB-4DD6-A8A1-934FF70EA6B5}"/>
            </c:ext>
          </c:extLst>
        </c:ser>
        <c:ser>
          <c:idx val="1"/>
          <c:order val="1"/>
          <c:tx>
            <c:v>Ridding Supplies</c:v>
          </c:tx>
          <c:spPr>
            <a:solidFill>
              <a:schemeClr val="accent2">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180</c:v>
              </c:pt>
              <c:pt idx="1">
                <c:v>237</c:v>
              </c:pt>
              <c:pt idx="2">
                <c:v>250</c:v>
              </c:pt>
              <c:pt idx="3">
                <c:v>248</c:v>
              </c:pt>
              <c:pt idx="4">
                <c:v>825</c:v>
              </c:pt>
              <c:pt idx="5">
                <c:v>730</c:v>
              </c:pt>
              <c:pt idx="6">
                <c:v>557</c:v>
              </c:pt>
              <c:pt idx="7">
                <c:v>761</c:v>
              </c:pt>
              <c:pt idx="8">
                <c:v>1636</c:v>
              </c:pt>
              <c:pt idx="9">
                <c:v>2230</c:v>
              </c:pt>
              <c:pt idx="10">
                <c:v>2077</c:v>
              </c:pt>
              <c:pt idx="11">
                <c:v>2584</c:v>
              </c:pt>
              <c:pt idx="12">
                <c:v>586</c:v>
              </c:pt>
            </c:numLit>
          </c:val>
          <c:extLst>
            <c:ext xmlns:c16="http://schemas.microsoft.com/office/drawing/2014/chart" uri="{C3380CC4-5D6E-409C-BE32-E72D297353CC}">
              <c16:uniqueId val="{0000002A-77CB-4DD6-A8A1-934FF70EA6B5}"/>
            </c:ext>
          </c:extLst>
        </c:ser>
        <c:ser>
          <c:idx val="2"/>
          <c:order val="2"/>
          <c:tx>
            <c:v>Surfing Product</c:v>
          </c:tx>
          <c:spPr>
            <a:solidFill>
              <a:schemeClr val="accent3">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777</c:v>
              </c:pt>
              <c:pt idx="1">
                <c:v>977</c:v>
              </c:pt>
              <c:pt idx="2">
                <c:v>886</c:v>
              </c:pt>
              <c:pt idx="3">
                <c:v>1049</c:v>
              </c:pt>
              <c:pt idx="4">
                <c:v>1662</c:v>
              </c:pt>
              <c:pt idx="5">
                <c:v>1364</c:v>
              </c:pt>
              <c:pt idx="6">
                <c:v>1181</c:v>
              </c:pt>
              <c:pt idx="7">
                <c:v>1540</c:v>
              </c:pt>
              <c:pt idx="8">
                <c:v>2625</c:v>
              </c:pt>
              <c:pt idx="9">
                <c:v>2889</c:v>
              </c:pt>
              <c:pt idx="10">
                <c:v>2864</c:v>
              </c:pt>
              <c:pt idx="11">
                <c:v>3519</c:v>
              </c:pt>
              <c:pt idx="12">
                <c:v>359</c:v>
              </c:pt>
            </c:numLit>
          </c:val>
          <c:extLst>
            <c:ext xmlns:c16="http://schemas.microsoft.com/office/drawing/2014/chart" uri="{C3380CC4-5D6E-409C-BE32-E72D297353CC}">
              <c16:uniqueId val="{0000002B-77CB-4DD6-A8A1-934FF70EA6B5}"/>
            </c:ext>
          </c:extLst>
        </c:ser>
        <c:dLbls>
          <c:showLegendKey val="0"/>
          <c:showVal val="0"/>
          <c:showCatName val="0"/>
          <c:showSerName val="0"/>
          <c:showPercent val="0"/>
          <c:showBubbleSize val="0"/>
        </c:dLbls>
        <c:gapWidth val="80"/>
        <c:overlap val="25"/>
        <c:axId val="1062034976"/>
        <c:axId val="1062035304"/>
      </c:bar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solidFill>
              <a:schemeClr val="accent2">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solidFill>
              <a:schemeClr val="accent3">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v>Beach Supplies</c:v>
          </c:tx>
          <c:spPr>
            <a:solidFill>
              <a:schemeClr val="accent1">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241</c:v>
              </c:pt>
              <c:pt idx="1">
                <c:v>277</c:v>
              </c:pt>
              <c:pt idx="2">
                <c:v>194</c:v>
              </c:pt>
              <c:pt idx="3">
                <c:v>277</c:v>
              </c:pt>
              <c:pt idx="4">
                <c:v>1202</c:v>
              </c:pt>
              <c:pt idx="5">
                <c:v>1040</c:v>
              </c:pt>
              <c:pt idx="6">
                <c:v>801</c:v>
              </c:pt>
              <c:pt idx="7">
                <c:v>1081</c:v>
              </c:pt>
              <c:pt idx="8">
                <c:v>5445</c:v>
              </c:pt>
              <c:pt idx="9">
                <c:v>7621</c:v>
              </c:pt>
              <c:pt idx="10">
                <c:v>7600</c:v>
              </c:pt>
              <c:pt idx="11">
                <c:v>8785</c:v>
              </c:pt>
              <c:pt idx="12">
                <c:v>2050</c:v>
              </c:pt>
            </c:numLit>
          </c:val>
          <c:extLst>
            <c:ext xmlns:c16="http://schemas.microsoft.com/office/drawing/2014/chart" uri="{C3380CC4-5D6E-409C-BE32-E72D297353CC}">
              <c16:uniqueId val="{00000001-77CB-4DD6-A8A1-934FF70EA6B5}"/>
            </c:ext>
          </c:extLst>
        </c:ser>
        <c:ser>
          <c:idx val="1"/>
          <c:order val="1"/>
          <c:tx>
            <c:v>Ridding Supplies</c:v>
          </c:tx>
          <c:spPr>
            <a:solidFill>
              <a:schemeClr val="accent2">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180</c:v>
              </c:pt>
              <c:pt idx="1">
                <c:v>237</c:v>
              </c:pt>
              <c:pt idx="2">
                <c:v>250</c:v>
              </c:pt>
              <c:pt idx="3">
                <c:v>248</c:v>
              </c:pt>
              <c:pt idx="4">
                <c:v>825</c:v>
              </c:pt>
              <c:pt idx="5">
                <c:v>730</c:v>
              </c:pt>
              <c:pt idx="6">
                <c:v>557</c:v>
              </c:pt>
              <c:pt idx="7">
                <c:v>761</c:v>
              </c:pt>
              <c:pt idx="8">
                <c:v>1636</c:v>
              </c:pt>
              <c:pt idx="9">
                <c:v>2230</c:v>
              </c:pt>
              <c:pt idx="10">
                <c:v>2077</c:v>
              </c:pt>
              <c:pt idx="11">
                <c:v>2584</c:v>
              </c:pt>
              <c:pt idx="12">
                <c:v>586</c:v>
              </c:pt>
            </c:numLit>
          </c:val>
          <c:extLst>
            <c:ext xmlns:c16="http://schemas.microsoft.com/office/drawing/2014/chart" uri="{C3380CC4-5D6E-409C-BE32-E72D297353CC}">
              <c16:uniqueId val="{0000002A-77CB-4DD6-A8A1-934FF70EA6B5}"/>
            </c:ext>
          </c:extLst>
        </c:ser>
        <c:ser>
          <c:idx val="2"/>
          <c:order val="2"/>
          <c:tx>
            <c:v>Surfing Product</c:v>
          </c:tx>
          <c:spPr>
            <a:solidFill>
              <a:schemeClr val="accent3">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777</c:v>
              </c:pt>
              <c:pt idx="1">
                <c:v>977</c:v>
              </c:pt>
              <c:pt idx="2">
                <c:v>886</c:v>
              </c:pt>
              <c:pt idx="3">
                <c:v>1049</c:v>
              </c:pt>
              <c:pt idx="4">
                <c:v>1662</c:v>
              </c:pt>
              <c:pt idx="5">
                <c:v>1364</c:v>
              </c:pt>
              <c:pt idx="6">
                <c:v>1181</c:v>
              </c:pt>
              <c:pt idx="7">
                <c:v>1540</c:v>
              </c:pt>
              <c:pt idx="8">
                <c:v>2625</c:v>
              </c:pt>
              <c:pt idx="9">
                <c:v>2889</c:v>
              </c:pt>
              <c:pt idx="10">
                <c:v>2864</c:v>
              </c:pt>
              <c:pt idx="11">
                <c:v>3519</c:v>
              </c:pt>
              <c:pt idx="12">
                <c:v>359</c:v>
              </c:pt>
            </c:numLit>
          </c:val>
          <c:extLst>
            <c:ext xmlns:c16="http://schemas.microsoft.com/office/drawing/2014/chart" uri="{C3380CC4-5D6E-409C-BE32-E72D297353CC}">
              <c16:uniqueId val="{0000002B-77CB-4DD6-A8A1-934FF70EA6B5}"/>
            </c:ext>
          </c:extLst>
        </c:ser>
        <c:dLbls>
          <c:showLegendKey val="0"/>
          <c:showVal val="0"/>
          <c:showCatName val="0"/>
          <c:showSerName val="0"/>
          <c:showPercent val="0"/>
          <c:showBubbleSize val="0"/>
        </c:dLbls>
        <c:gapWidth val="80"/>
        <c:overlap val="100"/>
        <c:axId val="1062034976"/>
        <c:axId val="1062035304"/>
      </c:bar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Excel_11012022.xlsx]PivotChartTable5</c15:name>
        <c15:fmtId val="1"/>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de-DE"/>
              <a:t>Items Sold by Product Category</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solidFill>
              <a:schemeClr val="accent2">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solidFill>
              <a:schemeClr val="accent3">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Beach Supplies</c:v>
          </c:tx>
          <c:spPr>
            <a:ln w="28575" cap="rnd">
              <a:solidFill>
                <a:schemeClr val="accent1">
                  <a:alpha val="70000"/>
                </a:schemeClr>
              </a:solidFill>
              <a:round/>
            </a:ln>
            <a:effectLst/>
          </c:spPr>
          <c:marker>
            <c:symbol val="none"/>
          </c:marker>
          <c:trendline>
            <c:spPr>
              <a:ln w="15875" cap="rnd">
                <a:solidFill>
                  <a:schemeClr val="accent1"/>
                </a:solidFill>
              </a:ln>
              <a:effectLst/>
            </c:spPr>
            <c:trendlineType val="linear"/>
            <c:dispRSqr val="1"/>
            <c:dispEq val="1"/>
            <c:trendlineLbl>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trendlineLbl>
          </c:trendline>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241</c:v>
              </c:pt>
              <c:pt idx="1">
                <c:v>277</c:v>
              </c:pt>
              <c:pt idx="2">
                <c:v>194</c:v>
              </c:pt>
              <c:pt idx="3">
                <c:v>277</c:v>
              </c:pt>
              <c:pt idx="4">
                <c:v>1202</c:v>
              </c:pt>
              <c:pt idx="5">
                <c:v>1040</c:v>
              </c:pt>
              <c:pt idx="6">
                <c:v>801</c:v>
              </c:pt>
              <c:pt idx="7">
                <c:v>1081</c:v>
              </c:pt>
              <c:pt idx="8">
                <c:v>5445</c:v>
              </c:pt>
              <c:pt idx="9">
                <c:v>7621</c:v>
              </c:pt>
              <c:pt idx="10">
                <c:v>7600</c:v>
              </c:pt>
              <c:pt idx="11">
                <c:v>8785</c:v>
              </c:pt>
              <c:pt idx="12">
                <c:v>2050</c:v>
              </c:pt>
            </c:numLit>
          </c:val>
          <c:smooth val="0"/>
          <c:extLst>
            <c:ext xmlns:c16="http://schemas.microsoft.com/office/drawing/2014/chart" uri="{C3380CC4-5D6E-409C-BE32-E72D297353CC}">
              <c16:uniqueId val="{00000000-B74F-42E0-A568-EE02DE5425C8}"/>
            </c:ext>
          </c:extLst>
        </c:ser>
        <c:ser>
          <c:idx val="1"/>
          <c:order val="1"/>
          <c:tx>
            <c:v>Ridding Supplies</c:v>
          </c:tx>
          <c:spPr>
            <a:ln w="28575" cap="rnd">
              <a:solidFill>
                <a:schemeClr val="accent2">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180</c:v>
              </c:pt>
              <c:pt idx="1">
                <c:v>237</c:v>
              </c:pt>
              <c:pt idx="2">
                <c:v>250</c:v>
              </c:pt>
              <c:pt idx="3">
                <c:v>248</c:v>
              </c:pt>
              <c:pt idx="4">
                <c:v>825</c:v>
              </c:pt>
              <c:pt idx="5">
                <c:v>730</c:v>
              </c:pt>
              <c:pt idx="6">
                <c:v>557</c:v>
              </c:pt>
              <c:pt idx="7">
                <c:v>761</c:v>
              </c:pt>
              <c:pt idx="8">
                <c:v>1636</c:v>
              </c:pt>
              <c:pt idx="9">
                <c:v>2230</c:v>
              </c:pt>
              <c:pt idx="10">
                <c:v>2077</c:v>
              </c:pt>
              <c:pt idx="11">
                <c:v>2584</c:v>
              </c:pt>
              <c:pt idx="12">
                <c:v>586</c:v>
              </c:pt>
            </c:numLit>
          </c:val>
          <c:smooth val="0"/>
          <c:extLst>
            <c:ext xmlns:c16="http://schemas.microsoft.com/office/drawing/2014/chart" uri="{C3380CC4-5D6E-409C-BE32-E72D297353CC}">
              <c16:uniqueId val="{00000001-B74F-42E0-A568-EE02DE5425C8}"/>
            </c:ext>
          </c:extLst>
        </c:ser>
        <c:ser>
          <c:idx val="2"/>
          <c:order val="2"/>
          <c:tx>
            <c:v>Surfing Product</c:v>
          </c:tx>
          <c:spPr>
            <a:ln w="28575" cap="rnd">
              <a:solidFill>
                <a:schemeClr val="accent3">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777</c:v>
              </c:pt>
              <c:pt idx="1">
                <c:v>977</c:v>
              </c:pt>
              <c:pt idx="2">
                <c:v>886</c:v>
              </c:pt>
              <c:pt idx="3">
                <c:v>1049</c:v>
              </c:pt>
              <c:pt idx="4">
                <c:v>1662</c:v>
              </c:pt>
              <c:pt idx="5">
                <c:v>1364</c:v>
              </c:pt>
              <c:pt idx="6">
                <c:v>1181</c:v>
              </c:pt>
              <c:pt idx="7">
                <c:v>1540</c:v>
              </c:pt>
              <c:pt idx="8">
                <c:v>2625</c:v>
              </c:pt>
              <c:pt idx="9">
                <c:v>2889</c:v>
              </c:pt>
              <c:pt idx="10">
                <c:v>2864</c:v>
              </c:pt>
              <c:pt idx="11">
                <c:v>3519</c:v>
              </c:pt>
              <c:pt idx="12">
                <c:v>359</c:v>
              </c:pt>
            </c:numLit>
          </c:val>
          <c:smooth val="0"/>
          <c:extLst>
            <c:ext xmlns:c16="http://schemas.microsoft.com/office/drawing/2014/chart" uri="{C3380CC4-5D6E-409C-BE32-E72D297353CC}">
              <c16:uniqueId val="{00000002-B74F-42E0-A568-EE02DE5425C8}"/>
            </c:ext>
          </c:extLst>
        </c:ser>
        <c:dLbls>
          <c:showLegendKey val="0"/>
          <c:showVal val="0"/>
          <c:showCatName val="0"/>
          <c:showSerName val="0"/>
          <c:showPercent val="0"/>
          <c:showBubbleSize val="0"/>
        </c:dLbls>
        <c:smooth val="0"/>
        <c:axId val="1062034976"/>
        <c:axId val="1062035304"/>
      </c:line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title>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de-DE"/>
            </a:p>
          </c:txPr>
        </c:title>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Excel_11012022.xlsx]PivotChartTable6</c15:name>
        <c15:fmtId val="1"/>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de-DE"/>
              <a:t>Items Sold by Product Category</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solidFill>
              <a:schemeClr val="accent2">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solidFill>
              <a:schemeClr val="accent3">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v>Beach Supplies</c:v>
          </c:tx>
          <c:spPr>
            <a:solidFill>
              <a:schemeClr val="accent1">
                <a:alpha val="70000"/>
              </a:schemeClr>
            </a:solidFill>
            <a:ln>
              <a:noFill/>
            </a:ln>
            <a:effectLst/>
          </c:spPr>
          <c:cat>
            <c:strLit>
              <c:ptCount val="38"/>
              <c:pt idx="0">
                <c:v>Juli
2018</c:v>
              </c:pt>
              <c:pt idx="1">
                <c:v>August
2018</c:v>
              </c:pt>
              <c:pt idx="2">
                <c:v>September
2018</c:v>
              </c:pt>
              <c:pt idx="3">
                <c:v>Oktober
2018</c:v>
              </c:pt>
              <c:pt idx="4">
                <c:v>November
2018</c:v>
              </c:pt>
              <c:pt idx="5">
                <c:v>Dezember
2018</c:v>
              </c:pt>
              <c:pt idx="6">
                <c:v>Januar
2019</c:v>
              </c:pt>
              <c:pt idx="7">
                <c:v>Februar
2019</c:v>
              </c:pt>
              <c:pt idx="8">
                <c:v>März
2019</c:v>
              </c:pt>
              <c:pt idx="9">
                <c:v>April
2019</c:v>
              </c:pt>
              <c:pt idx="10">
                <c:v>Mai
2019</c:v>
              </c:pt>
              <c:pt idx="11">
                <c:v>Juni
2019</c:v>
              </c:pt>
              <c:pt idx="12">
                <c:v>Juli
2019</c:v>
              </c:pt>
              <c:pt idx="13">
                <c:v>August
2019</c:v>
              </c:pt>
              <c:pt idx="14">
                <c:v>September
2019</c:v>
              </c:pt>
              <c:pt idx="15">
                <c:v>Oktober
2019</c:v>
              </c:pt>
              <c:pt idx="16">
                <c:v>November
2019</c:v>
              </c:pt>
              <c:pt idx="17">
                <c:v>Dezember
2019</c:v>
              </c:pt>
              <c:pt idx="18">
                <c:v>Januar
2020</c:v>
              </c:pt>
              <c:pt idx="19">
                <c:v>Februar
2020</c:v>
              </c:pt>
              <c:pt idx="20">
                <c:v>März
2020</c:v>
              </c:pt>
              <c:pt idx="21">
                <c:v>April
2020</c:v>
              </c:pt>
              <c:pt idx="22">
                <c:v>Mai
2020</c:v>
              </c:pt>
              <c:pt idx="23">
                <c:v>Juni
2020</c:v>
              </c:pt>
              <c:pt idx="24">
                <c:v>Juli
2020</c:v>
              </c:pt>
              <c:pt idx="25">
                <c:v>August
2020</c:v>
              </c:pt>
              <c:pt idx="26">
                <c:v>September
2020</c:v>
              </c:pt>
              <c:pt idx="27">
                <c:v>Oktober
2020</c:v>
              </c:pt>
              <c:pt idx="28">
                <c:v>November
2020</c:v>
              </c:pt>
              <c:pt idx="29">
                <c:v>Dezember
2020</c:v>
              </c:pt>
              <c:pt idx="30">
                <c:v>Januar
2021</c:v>
              </c:pt>
              <c:pt idx="31">
                <c:v>Februar
2021</c:v>
              </c:pt>
              <c:pt idx="32">
                <c:v>März
2021</c:v>
              </c:pt>
              <c:pt idx="33">
                <c:v>April
2021</c:v>
              </c:pt>
              <c:pt idx="34">
                <c:v>Mai
2021</c:v>
              </c:pt>
              <c:pt idx="35">
                <c:v>Juni
2021</c:v>
              </c:pt>
              <c:pt idx="36">
                <c:v>Juli
2021</c:v>
              </c:pt>
              <c:pt idx="37">
                <c:v>August
2021</c:v>
              </c:pt>
            </c:strLit>
          </c:cat>
          <c:val>
            <c:numLit>
              <c:formatCode>0.000</c:formatCode>
              <c:ptCount val="38"/>
              <c:pt idx="0">
                <c:v>54</c:v>
              </c:pt>
              <c:pt idx="1">
                <c:v>103</c:v>
              </c:pt>
              <c:pt idx="2">
                <c:v>84</c:v>
              </c:pt>
              <c:pt idx="3">
                <c:v>58</c:v>
              </c:pt>
              <c:pt idx="4">
                <c:v>118</c:v>
              </c:pt>
              <c:pt idx="5">
                <c:v>101</c:v>
              </c:pt>
              <c:pt idx="6">
                <c:v>36</c:v>
              </c:pt>
              <c:pt idx="7">
                <c:v>84</c:v>
              </c:pt>
              <c:pt idx="8">
                <c:v>74</c:v>
              </c:pt>
              <c:pt idx="9">
                <c:v>56</c:v>
              </c:pt>
              <c:pt idx="10">
                <c:v>121</c:v>
              </c:pt>
              <c:pt idx="11">
                <c:v>100</c:v>
              </c:pt>
              <c:pt idx="12">
                <c:v>299</c:v>
              </c:pt>
              <c:pt idx="13">
                <c:v>508</c:v>
              </c:pt>
              <c:pt idx="14">
                <c:v>395</c:v>
              </c:pt>
              <c:pt idx="15">
                <c:v>258</c:v>
              </c:pt>
              <c:pt idx="16">
                <c:v>440</c:v>
              </c:pt>
              <c:pt idx="17">
                <c:v>342</c:v>
              </c:pt>
              <c:pt idx="18">
                <c:v>213</c:v>
              </c:pt>
              <c:pt idx="19">
                <c:v>328</c:v>
              </c:pt>
              <c:pt idx="20">
                <c:v>260</c:v>
              </c:pt>
              <c:pt idx="21">
                <c:v>290</c:v>
              </c:pt>
              <c:pt idx="22">
                <c:v>453</c:v>
              </c:pt>
              <c:pt idx="23">
                <c:v>338</c:v>
              </c:pt>
              <c:pt idx="24">
                <c:v>815</c:v>
              </c:pt>
              <c:pt idx="25">
                <c:v>2104</c:v>
              </c:pt>
              <c:pt idx="26">
                <c:v>2526</c:v>
              </c:pt>
              <c:pt idx="27">
                <c:v>2231</c:v>
              </c:pt>
              <c:pt idx="28">
                <c:v>2479</c:v>
              </c:pt>
              <c:pt idx="29">
                <c:v>2911</c:v>
              </c:pt>
              <c:pt idx="30">
                <c:v>2507</c:v>
              </c:pt>
              <c:pt idx="31">
                <c:v>2456</c:v>
              </c:pt>
              <c:pt idx="32">
                <c:v>2637</c:v>
              </c:pt>
              <c:pt idx="33">
                <c:v>2572</c:v>
              </c:pt>
              <c:pt idx="34">
                <c:v>3149</c:v>
              </c:pt>
              <c:pt idx="35">
                <c:v>3064</c:v>
              </c:pt>
              <c:pt idx="36">
                <c:v>1655</c:v>
              </c:pt>
              <c:pt idx="37">
                <c:v>395</c:v>
              </c:pt>
            </c:numLit>
          </c:val>
          <c:extLst>
            <c:ext xmlns:c16="http://schemas.microsoft.com/office/drawing/2014/chart" uri="{C3380CC4-5D6E-409C-BE32-E72D297353CC}">
              <c16:uniqueId val="{00000011-D087-4B0F-8FE3-85FF6550F813}"/>
            </c:ext>
          </c:extLst>
        </c:ser>
        <c:ser>
          <c:idx val="1"/>
          <c:order val="1"/>
          <c:tx>
            <c:v>Ridding Supplies</c:v>
          </c:tx>
          <c:spPr>
            <a:solidFill>
              <a:schemeClr val="accent2">
                <a:alpha val="70000"/>
              </a:schemeClr>
            </a:solidFill>
            <a:ln>
              <a:noFill/>
            </a:ln>
            <a:effectLst/>
          </c:spPr>
          <c:cat>
            <c:strLit>
              <c:ptCount val="38"/>
              <c:pt idx="0">
                <c:v>Juli
2018</c:v>
              </c:pt>
              <c:pt idx="1">
                <c:v>August
2018</c:v>
              </c:pt>
              <c:pt idx="2">
                <c:v>September
2018</c:v>
              </c:pt>
              <c:pt idx="3">
                <c:v>Oktober
2018</c:v>
              </c:pt>
              <c:pt idx="4">
                <c:v>November
2018</c:v>
              </c:pt>
              <c:pt idx="5">
                <c:v>Dezember
2018</c:v>
              </c:pt>
              <c:pt idx="6">
                <c:v>Januar
2019</c:v>
              </c:pt>
              <c:pt idx="7">
                <c:v>Februar
2019</c:v>
              </c:pt>
              <c:pt idx="8">
                <c:v>März
2019</c:v>
              </c:pt>
              <c:pt idx="9">
                <c:v>April
2019</c:v>
              </c:pt>
              <c:pt idx="10">
                <c:v>Mai
2019</c:v>
              </c:pt>
              <c:pt idx="11">
                <c:v>Juni
2019</c:v>
              </c:pt>
              <c:pt idx="12">
                <c:v>Juli
2019</c:v>
              </c:pt>
              <c:pt idx="13">
                <c:v>August
2019</c:v>
              </c:pt>
              <c:pt idx="14">
                <c:v>September
2019</c:v>
              </c:pt>
              <c:pt idx="15">
                <c:v>Oktober
2019</c:v>
              </c:pt>
              <c:pt idx="16">
                <c:v>November
2019</c:v>
              </c:pt>
              <c:pt idx="17">
                <c:v>Dezember
2019</c:v>
              </c:pt>
              <c:pt idx="18">
                <c:v>Januar
2020</c:v>
              </c:pt>
              <c:pt idx="19">
                <c:v>Februar
2020</c:v>
              </c:pt>
              <c:pt idx="20">
                <c:v>März
2020</c:v>
              </c:pt>
              <c:pt idx="21">
                <c:v>April
2020</c:v>
              </c:pt>
              <c:pt idx="22">
                <c:v>Mai
2020</c:v>
              </c:pt>
              <c:pt idx="23">
                <c:v>Juni
2020</c:v>
              </c:pt>
              <c:pt idx="24">
                <c:v>Juli
2020</c:v>
              </c:pt>
              <c:pt idx="25">
                <c:v>August
2020</c:v>
              </c:pt>
              <c:pt idx="26">
                <c:v>September
2020</c:v>
              </c:pt>
              <c:pt idx="27">
                <c:v>Oktober
2020</c:v>
              </c:pt>
              <c:pt idx="28">
                <c:v>November
2020</c:v>
              </c:pt>
              <c:pt idx="29">
                <c:v>Dezember
2020</c:v>
              </c:pt>
              <c:pt idx="30">
                <c:v>Januar
2021</c:v>
              </c:pt>
              <c:pt idx="31">
                <c:v>Februar
2021</c:v>
              </c:pt>
              <c:pt idx="32">
                <c:v>März
2021</c:v>
              </c:pt>
              <c:pt idx="33">
                <c:v>April
2021</c:v>
              </c:pt>
              <c:pt idx="34">
                <c:v>Mai
2021</c:v>
              </c:pt>
              <c:pt idx="35">
                <c:v>Juni
2021</c:v>
              </c:pt>
              <c:pt idx="36">
                <c:v>Juli
2021</c:v>
              </c:pt>
              <c:pt idx="37">
                <c:v>August
2021</c:v>
              </c:pt>
            </c:strLit>
          </c:cat>
          <c:val>
            <c:numLit>
              <c:formatCode>0.000</c:formatCode>
              <c:ptCount val="38"/>
              <c:pt idx="0">
                <c:v>44</c:v>
              </c:pt>
              <c:pt idx="1">
                <c:v>80</c:v>
              </c:pt>
              <c:pt idx="2">
                <c:v>56</c:v>
              </c:pt>
              <c:pt idx="3">
                <c:v>63</c:v>
              </c:pt>
              <c:pt idx="4">
                <c:v>100</c:v>
              </c:pt>
              <c:pt idx="5">
                <c:v>74</c:v>
              </c:pt>
              <c:pt idx="6">
                <c:v>69</c:v>
              </c:pt>
              <c:pt idx="7">
                <c:v>101</c:v>
              </c:pt>
              <c:pt idx="8">
                <c:v>80</c:v>
              </c:pt>
              <c:pt idx="9">
                <c:v>52</c:v>
              </c:pt>
              <c:pt idx="10">
                <c:v>107</c:v>
              </c:pt>
              <c:pt idx="11">
                <c:v>89</c:v>
              </c:pt>
              <c:pt idx="12">
                <c:v>205</c:v>
              </c:pt>
              <c:pt idx="13">
                <c:v>346</c:v>
              </c:pt>
              <c:pt idx="14">
                <c:v>274</c:v>
              </c:pt>
              <c:pt idx="15">
                <c:v>200</c:v>
              </c:pt>
              <c:pt idx="16">
                <c:v>286</c:v>
              </c:pt>
              <c:pt idx="17">
                <c:v>244</c:v>
              </c:pt>
              <c:pt idx="18">
                <c:v>154</c:v>
              </c:pt>
              <c:pt idx="19">
                <c:v>213</c:v>
              </c:pt>
              <c:pt idx="20">
                <c:v>190</c:v>
              </c:pt>
              <c:pt idx="21">
                <c:v>194</c:v>
              </c:pt>
              <c:pt idx="22">
                <c:v>319</c:v>
              </c:pt>
              <c:pt idx="23">
                <c:v>248</c:v>
              </c:pt>
              <c:pt idx="24">
                <c:v>246</c:v>
              </c:pt>
              <c:pt idx="25">
                <c:v>605</c:v>
              </c:pt>
              <c:pt idx="26">
                <c:v>785</c:v>
              </c:pt>
              <c:pt idx="27">
                <c:v>659</c:v>
              </c:pt>
              <c:pt idx="28">
                <c:v>707</c:v>
              </c:pt>
              <c:pt idx="29">
                <c:v>864</c:v>
              </c:pt>
              <c:pt idx="30">
                <c:v>664</c:v>
              </c:pt>
              <c:pt idx="31">
                <c:v>679</c:v>
              </c:pt>
              <c:pt idx="32">
                <c:v>734</c:v>
              </c:pt>
              <c:pt idx="33">
                <c:v>725</c:v>
              </c:pt>
              <c:pt idx="34">
                <c:v>918</c:v>
              </c:pt>
              <c:pt idx="35">
                <c:v>941</c:v>
              </c:pt>
              <c:pt idx="36">
                <c:v>451</c:v>
              </c:pt>
              <c:pt idx="37">
                <c:v>135</c:v>
              </c:pt>
            </c:numLit>
          </c:val>
          <c:extLst>
            <c:ext xmlns:c16="http://schemas.microsoft.com/office/drawing/2014/chart" uri="{C3380CC4-5D6E-409C-BE32-E72D297353CC}">
              <c16:uniqueId val="{00000012-D087-4B0F-8FE3-85FF6550F813}"/>
            </c:ext>
          </c:extLst>
        </c:ser>
        <c:ser>
          <c:idx val="2"/>
          <c:order val="2"/>
          <c:tx>
            <c:v>Surfing Product</c:v>
          </c:tx>
          <c:spPr>
            <a:solidFill>
              <a:schemeClr val="accent3">
                <a:alpha val="70000"/>
              </a:schemeClr>
            </a:solidFill>
            <a:ln>
              <a:noFill/>
            </a:ln>
            <a:effectLst/>
          </c:spPr>
          <c:cat>
            <c:strLit>
              <c:ptCount val="38"/>
              <c:pt idx="0">
                <c:v>Juli
2018</c:v>
              </c:pt>
              <c:pt idx="1">
                <c:v>August
2018</c:v>
              </c:pt>
              <c:pt idx="2">
                <c:v>September
2018</c:v>
              </c:pt>
              <c:pt idx="3">
                <c:v>Oktober
2018</c:v>
              </c:pt>
              <c:pt idx="4">
                <c:v>November
2018</c:v>
              </c:pt>
              <c:pt idx="5">
                <c:v>Dezember
2018</c:v>
              </c:pt>
              <c:pt idx="6">
                <c:v>Januar
2019</c:v>
              </c:pt>
              <c:pt idx="7">
                <c:v>Februar
2019</c:v>
              </c:pt>
              <c:pt idx="8">
                <c:v>März
2019</c:v>
              </c:pt>
              <c:pt idx="9">
                <c:v>April
2019</c:v>
              </c:pt>
              <c:pt idx="10">
                <c:v>Mai
2019</c:v>
              </c:pt>
              <c:pt idx="11">
                <c:v>Juni
2019</c:v>
              </c:pt>
              <c:pt idx="12">
                <c:v>Juli
2019</c:v>
              </c:pt>
              <c:pt idx="13">
                <c:v>August
2019</c:v>
              </c:pt>
              <c:pt idx="14">
                <c:v>September
2019</c:v>
              </c:pt>
              <c:pt idx="15">
                <c:v>Oktober
2019</c:v>
              </c:pt>
              <c:pt idx="16">
                <c:v>November
2019</c:v>
              </c:pt>
              <c:pt idx="17">
                <c:v>Dezember
2019</c:v>
              </c:pt>
              <c:pt idx="18">
                <c:v>Januar
2020</c:v>
              </c:pt>
              <c:pt idx="19">
                <c:v>Februar
2020</c:v>
              </c:pt>
              <c:pt idx="20">
                <c:v>März
2020</c:v>
              </c:pt>
              <c:pt idx="21">
                <c:v>April
2020</c:v>
              </c:pt>
              <c:pt idx="22">
                <c:v>Mai
2020</c:v>
              </c:pt>
              <c:pt idx="23">
                <c:v>Juni
2020</c:v>
              </c:pt>
              <c:pt idx="24">
                <c:v>Juli
2020</c:v>
              </c:pt>
              <c:pt idx="25">
                <c:v>August
2020</c:v>
              </c:pt>
              <c:pt idx="26">
                <c:v>September
2020</c:v>
              </c:pt>
              <c:pt idx="27">
                <c:v>Oktober
2020</c:v>
              </c:pt>
              <c:pt idx="28">
                <c:v>November
2020</c:v>
              </c:pt>
              <c:pt idx="29">
                <c:v>Dezember
2020</c:v>
              </c:pt>
              <c:pt idx="30">
                <c:v>Januar
2021</c:v>
              </c:pt>
              <c:pt idx="31">
                <c:v>Februar
2021</c:v>
              </c:pt>
              <c:pt idx="32">
                <c:v>März
2021</c:v>
              </c:pt>
              <c:pt idx="33">
                <c:v>April
2021</c:v>
              </c:pt>
              <c:pt idx="34">
                <c:v>Mai
2021</c:v>
              </c:pt>
              <c:pt idx="35">
                <c:v>Juni
2021</c:v>
              </c:pt>
              <c:pt idx="36">
                <c:v>Juli
2021</c:v>
              </c:pt>
              <c:pt idx="37">
                <c:v>August
2021</c:v>
              </c:pt>
            </c:strLit>
          </c:cat>
          <c:val>
            <c:numLit>
              <c:formatCode>0.000</c:formatCode>
              <c:ptCount val="38"/>
              <c:pt idx="0">
                <c:v>157</c:v>
              </c:pt>
              <c:pt idx="1">
                <c:v>346</c:v>
              </c:pt>
              <c:pt idx="2">
                <c:v>274</c:v>
              </c:pt>
              <c:pt idx="3">
                <c:v>252</c:v>
              </c:pt>
              <c:pt idx="4">
                <c:v>375</c:v>
              </c:pt>
              <c:pt idx="5">
                <c:v>350</c:v>
              </c:pt>
              <c:pt idx="6">
                <c:v>253</c:v>
              </c:pt>
              <c:pt idx="7">
                <c:v>332</c:v>
              </c:pt>
              <c:pt idx="8">
                <c:v>301</c:v>
              </c:pt>
              <c:pt idx="9">
                <c:v>282</c:v>
              </c:pt>
              <c:pt idx="10">
                <c:v>435</c:v>
              </c:pt>
              <c:pt idx="11">
                <c:v>332</c:v>
              </c:pt>
              <c:pt idx="12">
                <c:v>466</c:v>
              </c:pt>
              <c:pt idx="13">
                <c:v>678</c:v>
              </c:pt>
              <c:pt idx="14">
                <c:v>518</c:v>
              </c:pt>
              <c:pt idx="15">
                <c:v>355</c:v>
              </c:pt>
              <c:pt idx="16">
                <c:v>510</c:v>
              </c:pt>
              <c:pt idx="17">
                <c:v>499</c:v>
              </c:pt>
              <c:pt idx="18">
                <c:v>334</c:v>
              </c:pt>
              <c:pt idx="19">
                <c:v>437</c:v>
              </c:pt>
              <c:pt idx="20">
                <c:v>410</c:v>
              </c:pt>
              <c:pt idx="21">
                <c:v>416</c:v>
              </c:pt>
              <c:pt idx="22">
                <c:v>580</c:v>
              </c:pt>
              <c:pt idx="23">
                <c:v>544</c:v>
              </c:pt>
              <c:pt idx="24">
                <c:v>683</c:v>
              </c:pt>
              <c:pt idx="25">
                <c:v>969</c:v>
              </c:pt>
              <c:pt idx="26">
                <c:v>973</c:v>
              </c:pt>
              <c:pt idx="27">
                <c:v>734</c:v>
              </c:pt>
              <c:pt idx="28">
                <c:v>951</c:v>
              </c:pt>
              <c:pt idx="29">
                <c:v>1204</c:v>
              </c:pt>
              <c:pt idx="30">
                <c:v>841</c:v>
              </c:pt>
              <c:pt idx="31">
                <c:v>956</c:v>
              </c:pt>
              <c:pt idx="32">
                <c:v>1067</c:v>
              </c:pt>
              <c:pt idx="33">
                <c:v>901</c:v>
              </c:pt>
              <c:pt idx="34">
                <c:v>1287</c:v>
              </c:pt>
              <c:pt idx="35">
                <c:v>1331</c:v>
              </c:pt>
              <c:pt idx="36">
                <c:v>349</c:v>
              </c:pt>
              <c:pt idx="37">
                <c:v>10</c:v>
              </c:pt>
            </c:numLit>
          </c:val>
          <c:extLst>
            <c:ext xmlns:c16="http://schemas.microsoft.com/office/drawing/2014/chart" uri="{C3380CC4-5D6E-409C-BE32-E72D297353CC}">
              <c16:uniqueId val="{00000013-D087-4B0F-8FE3-85FF6550F813}"/>
            </c:ext>
          </c:extLst>
        </c:ser>
        <c:dLbls>
          <c:showLegendKey val="0"/>
          <c:showVal val="0"/>
          <c:showCatName val="0"/>
          <c:showSerName val="0"/>
          <c:showPercent val="0"/>
          <c:showBubbleSize val="0"/>
        </c:dLbls>
        <c:axId val="1062034976"/>
        <c:axId val="1062035304"/>
      </c:area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title>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de-DE"/>
            </a:p>
          </c:txPr>
        </c:title>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midCat"/>
        <c:extLst>
          <c:ext xmlns:c15="http://schemas.microsoft.com/office/drawing/2012/chart" uri="{F40574EE-89B7-4290-83BB-5DA773EAF853}">
            <c15:numFmt c:formatCode="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5="http://schemas.microsoft.com/office/drawing/2012/chart" uri="{723BEF56-08C2-4564-9609-F4CBC75E7E54}">
      <c15:pivotSource>
        <c15:name>[Data Analysis and Business Intelligence with Microsoft Excel_11012022.xlsx]PivotChartTable8</c15:name>
        <c15:fmtId val="2"/>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plotArea>
      <cx:plotAreaRegion>
        <cx:series layoutId="treemap" uniqueId="{A7DB7207-C237-434F-A6E0-391883DBFEFD}">
          <cx:dataLabels pos="inEnd">
            <cx:visibility seriesName="0" categoryName="1" value="0"/>
          </cx:dataLabels>
          <cx:dataId val="0"/>
          <cx:layoutPr>
            <cx:parentLabelLayout val="overlapping"/>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size">
        <cx:f>_xlchart.v1.3</cx:f>
      </cx:numDim>
    </cx:data>
  </cx:chartData>
  <cx:chart>
    <cx:plotArea>
      <cx:plotAreaRegion>
        <cx:series layoutId="treemap" uniqueId="{A7DB7207-C237-434F-A6E0-391883DBFEFD}">
          <cx:dataLabels pos="inEnd">
            <cx:visibility seriesName="0" categoryName="1" value="0"/>
          </cx:dataLabels>
          <cx:dataId val="0"/>
          <cx:layoutPr>
            <cx:parentLabelLayout val="overlapping"/>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8">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defRPr sz="900" b="0" kern="1200" cap="all" spc="120" normalizeH="0" baseline="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tx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solidFill>
        <a:schemeClr val="lt1"/>
      </a:solidFill>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solidFill>
        <a:schemeClr val="lt1"/>
      </a:solidFill>
    </cs:spPr>
  </cs:wall>
</cs:chartStyle>
</file>

<file path=xl/charts/style3.xml><?xml version="1.0" encoding="utf-8"?>
<cs:chartStyle xmlns:cs="http://schemas.microsoft.com/office/drawing/2012/chartStyle" xmlns:a="http://schemas.openxmlformats.org/drawingml/2006/main" id="306">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chart" Target="../charts/chart13.xml"/><Relationship Id="rId1" Type="http://schemas.microsoft.com/office/2014/relationships/chartEx" Target="../charts/chartEx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9.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19</xdr:col>
      <xdr:colOff>66676</xdr:colOff>
      <xdr:row>0</xdr:row>
      <xdr:rowOff>133350</xdr:rowOff>
    </xdr:from>
    <xdr:to>
      <xdr:col>21</xdr:col>
      <xdr:colOff>38100</xdr:colOff>
      <xdr:row>3</xdr:row>
      <xdr:rowOff>219074</xdr:rowOff>
    </xdr:to>
    <xdr:sp macro="" textlink="">
      <xdr:nvSpPr>
        <xdr:cNvPr id="2" name="Ellipse 1">
          <a:extLst>
            <a:ext uri="{FF2B5EF4-FFF2-40B4-BE49-F238E27FC236}">
              <a16:creationId xmlns:a16="http://schemas.microsoft.com/office/drawing/2014/main" id="{48BC7095-A45C-4447-89AD-6F58188BF26F}"/>
            </a:ext>
          </a:extLst>
        </xdr:cNvPr>
        <xdr:cNvSpPr/>
      </xdr:nvSpPr>
      <xdr:spPr>
        <a:xfrm>
          <a:off x="11649076" y="133350"/>
          <a:ext cx="1190624" cy="971549"/>
        </a:xfrm>
        <a:prstGeom prst="ellipse">
          <a:avLst/>
        </a:prstGeom>
        <a:blipFill dpi="0" rotWithShape="1">
          <a:blip xmlns:r="http://schemas.openxmlformats.org/officeDocument/2006/relationships" r:embed="rId1" cstate="print">
            <a:extLst>
              <a:ext uri="{28A0092B-C50C-407E-A947-70E740481C1C}">
                <a14:useLocalDpi xmlns:a14="http://schemas.microsoft.com/office/drawing/2010/main" val="0"/>
              </a:ext>
            </a:extLst>
          </a:blip>
          <a:srcRect/>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285749</xdr:colOff>
      <xdr:row>1</xdr:row>
      <xdr:rowOff>76200</xdr:rowOff>
    </xdr:from>
    <xdr:to>
      <xdr:col>14</xdr:col>
      <xdr:colOff>466724</xdr:colOff>
      <xdr:row>4</xdr:row>
      <xdr:rowOff>152400</xdr:rowOff>
    </xdr:to>
    <mc:AlternateContent xmlns:mc="http://schemas.openxmlformats.org/markup-compatibility/2006" xmlns:a14="http://schemas.microsoft.com/office/drawing/2010/main">
      <mc:Choice Requires="a14">
        <xdr:graphicFrame macro="">
          <xdr:nvGraphicFramePr>
            <xdr:cNvPr id="5" name="Measure 3">
              <a:extLst>
                <a:ext uri="{FF2B5EF4-FFF2-40B4-BE49-F238E27FC236}">
                  <a16:creationId xmlns:a16="http://schemas.microsoft.com/office/drawing/2014/main" id="{7AA38A37-D48D-4F65-A7C5-993B97BBB503}"/>
                </a:ext>
              </a:extLst>
            </xdr:cNvPr>
            <xdr:cNvGraphicFramePr/>
          </xdr:nvGraphicFramePr>
          <xdr:xfrm>
            <a:off x="0" y="0"/>
            <a:ext cx="0" cy="0"/>
          </xdr:xfrm>
          <a:graphic>
            <a:graphicData uri="http://schemas.microsoft.com/office/drawing/2010/slicer">
              <sle:slicer xmlns:sle="http://schemas.microsoft.com/office/drawing/2010/slicer" name="Measure 3"/>
            </a:graphicData>
          </a:graphic>
        </xdr:graphicFrame>
      </mc:Choice>
      <mc:Fallback xmlns="">
        <xdr:sp macro="" textlink="">
          <xdr:nvSpPr>
            <xdr:cNvPr id="0" name=""/>
            <xdr:cNvSpPr>
              <a:spLocks noTextEdit="1"/>
            </xdr:cNvSpPr>
          </xdr:nvSpPr>
          <xdr:spPr>
            <a:xfrm>
              <a:off x="285749" y="266700"/>
              <a:ext cx="12544425" cy="64770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0</xdr:col>
      <xdr:colOff>266701</xdr:colOff>
      <xdr:row>5</xdr:row>
      <xdr:rowOff>95250</xdr:rowOff>
    </xdr:from>
    <xdr:to>
      <xdr:col>6</xdr:col>
      <xdr:colOff>200025</xdr:colOff>
      <xdr:row>31</xdr:row>
      <xdr:rowOff>114300</xdr:rowOff>
    </xdr:to>
    <mc:AlternateContent xmlns:mc="http://schemas.openxmlformats.org/markup-compatibility/2006">
      <mc:Choice xmlns:cx1="http://schemas.microsoft.com/office/drawing/2015/9/8/chartex" Requires="cx1">
        <xdr:graphicFrame macro="">
          <xdr:nvGraphicFramePr>
            <xdr:cNvPr id="6" name="Diagramm 5">
              <a:extLst>
                <a:ext uri="{FF2B5EF4-FFF2-40B4-BE49-F238E27FC236}">
                  <a16:creationId xmlns:a16="http://schemas.microsoft.com/office/drawing/2014/main" id="{34039188-0710-4AAA-B4C6-0254861C0FF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66701" y="1047750"/>
              <a:ext cx="6200774" cy="4972050"/>
            </a:xfrm>
            <a:prstGeom prst="rect">
              <a:avLst/>
            </a:prstGeom>
            <a:solidFill>
              <a:prstClr val="white"/>
            </a:solidFill>
            <a:ln w="1">
              <a:solidFill>
                <a:prstClr val="green"/>
              </a:solidFill>
            </a:ln>
          </xdr:spPr>
          <xdr:txBody>
            <a:bodyPr vertOverflow="clip" horzOverflow="clip"/>
            <a:lstStyle/>
            <a:p>
              <a:r>
                <a:rPr lang="de-DE" sz="1100"/>
                <a:t>Dieses Diagramm ist in Ihrer Version von Excel nicht verfügbar.
Wenn Sie diese Form bearbeiten oder diese Arbeitsmappe in einem anderen Dateiformat speichern, wird das Diagramm dauerhaft beschädigt.</a:t>
              </a:r>
            </a:p>
          </xdr:txBody>
        </xdr:sp>
      </mc:Fallback>
    </mc:AlternateContent>
    <xdr:clientData/>
  </xdr:twoCellAnchor>
  <xdr:twoCellAnchor>
    <xdr:from>
      <xdr:col>6</xdr:col>
      <xdr:colOff>323850</xdr:colOff>
      <xdr:row>5</xdr:row>
      <xdr:rowOff>119062</xdr:rowOff>
    </xdr:from>
    <xdr:to>
      <xdr:col>14</xdr:col>
      <xdr:colOff>476249</xdr:colOff>
      <xdr:row>31</xdr:row>
      <xdr:rowOff>114300</xdr:rowOff>
    </xdr:to>
    <xdr:graphicFrame macro="">
      <xdr:nvGraphicFramePr>
        <xdr:cNvPr id="7" name="Diagramm 6">
          <a:extLst>
            <a:ext uri="{FF2B5EF4-FFF2-40B4-BE49-F238E27FC236}">
              <a16:creationId xmlns:a16="http://schemas.microsoft.com/office/drawing/2014/main" id="{7B128EFF-E2DE-4E3A-A3BB-062D2F1DB4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409574</xdr:colOff>
      <xdr:row>1</xdr:row>
      <xdr:rowOff>14286</xdr:rowOff>
    </xdr:from>
    <xdr:to>
      <xdr:col>13</xdr:col>
      <xdr:colOff>190499</xdr:colOff>
      <xdr:row>27</xdr:row>
      <xdr:rowOff>38099</xdr:rowOff>
    </xdr:to>
    <xdr:graphicFrame macro="">
      <xdr:nvGraphicFramePr>
        <xdr:cNvPr id="4" name="Diagramm 3">
          <a:extLst>
            <a:ext uri="{FF2B5EF4-FFF2-40B4-BE49-F238E27FC236}">
              <a16:creationId xmlns:a16="http://schemas.microsoft.com/office/drawing/2014/main" id="{2E097596-DC8F-4B86-9483-4EBF9BC8D3A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352425</xdr:colOff>
      <xdr:row>8</xdr:row>
      <xdr:rowOff>47625</xdr:rowOff>
    </xdr:from>
    <xdr:to>
      <xdr:col>9</xdr:col>
      <xdr:colOff>723900</xdr:colOff>
      <xdr:row>25</xdr:row>
      <xdr:rowOff>157162</xdr:rowOff>
    </xdr:to>
    <xdr:graphicFrame macro="">
      <xdr:nvGraphicFramePr>
        <xdr:cNvPr id="2" name="Diagramm 1">
          <a:extLst>
            <a:ext uri="{FF2B5EF4-FFF2-40B4-BE49-F238E27FC236}">
              <a16:creationId xmlns:a16="http://schemas.microsoft.com/office/drawing/2014/main" id="{89446D59-3A3C-4E41-864B-1CD70FD2CF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57150</xdr:colOff>
      <xdr:row>8</xdr:row>
      <xdr:rowOff>52386</xdr:rowOff>
    </xdr:from>
    <xdr:to>
      <xdr:col>21</xdr:col>
      <xdr:colOff>238125</xdr:colOff>
      <xdr:row>25</xdr:row>
      <xdr:rowOff>142875</xdr:rowOff>
    </xdr:to>
    <xdr:graphicFrame macro="">
      <xdr:nvGraphicFramePr>
        <xdr:cNvPr id="3" name="Diagramm 2">
          <a:extLst>
            <a:ext uri="{FF2B5EF4-FFF2-40B4-BE49-F238E27FC236}">
              <a16:creationId xmlns:a16="http://schemas.microsoft.com/office/drawing/2014/main" id="{6A70CE2E-898B-48FF-98A7-B1862670D43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342900</xdr:colOff>
      <xdr:row>0</xdr:row>
      <xdr:rowOff>28574</xdr:rowOff>
    </xdr:from>
    <xdr:to>
      <xdr:col>21</xdr:col>
      <xdr:colOff>238125</xdr:colOff>
      <xdr:row>7</xdr:row>
      <xdr:rowOff>152399</xdr:rowOff>
    </xdr:to>
    <mc:AlternateContent xmlns:mc="http://schemas.openxmlformats.org/markup-compatibility/2006" xmlns:tsle="http://schemas.microsoft.com/office/drawing/2012/timeslicer">
      <mc:Choice Requires="tsle">
        <xdr:graphicFrame macro="">
          <xdr:nvGraphicFramePr>
            <xdr:cNvPr id="6" name="Date 3">
              <a:extLst>
                <a:ext uri="{FF2B5EF4-FFF2-40B4-BE49-F238E27FC236}">
                  <a16:creationId xmlns:a16="http://schemas.microsoft.com/office/drawing/2014/main" id="{753020FF-532B-4A29-AA01-35C671B848CD}"/>
                </a:ext>
              </a:extLst>
            </xdr:cNvPr>
            <xdr:cNvGraphicFramePr/>
          </xdr:nvGraphicFramePr>
          <xdr:xfrm>
            <a:off x="0" y="0"/>
            <a:ext cx="0" cy="0"/>
          </xdr:xfrm>
          <a:graphic>
            <a:graphicData uri="http://schemas.microsoft.com/office/drawing/2012/timeslicer">
              <tsle:timeslicer name="Date 3"/>
            </a:graphicData>
          </a:graphic>
        </xdr:graphicFrame>
      </mc:Choice>
      <mc:Fallback xmlns="">
        <xdr:sp macro="" textlink="">
          <xdr:nvSpPr>
            <xdr:cNvPr id="0" name=""/>
            <xdr:cNvSpPr>
              <a:spLocks noTextEdit="1"/>
            </xdr:cNvSpPr>
          </xdr:nvSpPr>
          <xdr:spPr>
            <a:xfrm>
              <a:off x="342900" y="28574"/>
              <a:ext cx="15897225" cy="1457325"/>
            </a:xfrm>
            <a:prstGeom prst="rect">
              <a:avLst/>
            </a:prstGeom>
            <a:solidFill>
              <a:prstClr val="white"/>
            </a:solidFill>
            <a:ln w="1">
              <a:solidFill>
                <a:prstClr val="green"/>
              </a:solidFill>
            </a:ln>
          </xdr:spPr>
          <xdr:txBody>
            <a:bodyPr vertOverflow="clip" horzOverflow="clip"/>
            <a:lstStyle/>
            <a:p>
              <a:r>
                <a:rPr lang="de-DE" sz="1100"/>
                <a:t>Zeitachse: Funktioniert in Excel 2013 oder höher. Nicht verschieben oder die Größe ändern.</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161925</xdr:colOff>
      <xdr:row>4</xdr:row>
      <xdr:rowOff>114300</xdr:rowOff>
    </xdr:from>
    <xdr:to>
      <xdr:col>8</xdr:col>
      <xdr:colOff>485775</xdr:colOff>
      <xdr:row>28</xdr:row>
      <xdr:rowOff>42862</xdr:rowOff>
    </xdr:to>
    <xdr:graphicFrame macro="">
      <xdr:nvGraphicFramePr>
        <xdr:cNvPr id="2" name="Diagramm 1">
          <a:extLst>
            <a:ext uri="{FF2B5EF4-FFF2-40B4-BE49-F238E27FC236}">
              <a16:creationId xmlns:a16="http://schemas.microsoft.com/office/drawing/2014/main" id="{4064F5D0-82A0-4DB2-9CDF-6FC0E45A2B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152400</xdr:colOff>
      <xdr:row>0</xdr:row>
      <xdr:rowOff>142876</xdr:rowOff>
    </xdr:from>
    <xdr:to>
      <xdr:col>18</xdr:col>
      <xdr:colOff>676276</xdr:colOff>
      <xdr:row>4</xdr:row>
      <xdr:rowOff>28576</xdr:rowOff>
    </xdr:to>
    <mc:AlternateContent xmlns:mc="http://schemas.openxmlformats.org/markup-compatibility/2006" xmlns:a14="http://schemas.microsoft.com/office/drawing/2010/main">
      <mc:Choice Requires="a14">
        <xdr:graphicFrame macro="">
          <xdr:nvGraphicFramePr>
            <xdr:cNvPr id="3" name="LoyaltyClubMember">
              <a:extLst>
                <a:ext uri="{FF2B5EF4-FFF2-40B4-BE49-F238E27FC236}">
                  <a16:creationId xmlns:a16="http://schemas.microsoft.com/office/drawing/2014/main" id="{605C9224-964D-4375-B8AB-B38D6B6F9801}"/>
                </a:ext>
              </a:extLst>
            </xdr:cNvPr>
            <xdr:cNvGraphicFramePr/>
          </xdr:nvGraphicFramePr>
          <xdr:xfrm>
            <a:off x="0" y="0"/>
            <a:ext cx="0" cy="0"/>
          </xdr:xfrm>
          <a:graphic>
            <a:graphicData uri="http://schemas.microsoft.com/office/drawing/2010/slicer">
              <sle:slicer xmlns:sle="http://schemas.microsoft.com/office/drawing/2010/slicer" name="LoyaltyClubMember"/>
            </a:graphicData>
          </a:graphic>
        </xdr:graphicFrame>
      </mc:Choice>
      <mc:Fallback xmlns="">
        <xdr:sp macro="" textlink="">
          <xdr:nvSpPr>
            <xdr:cNvPr id="0" name=""/>
            <xdr:cNvSpPr>
              <a:spLocks noTextEdit="1"/>
            </xdr:cNvSpPr>
          </xdr:nvSpPr>
          <xdr:spPr>
            <a:xfrm>
              <a:off x="152400" y="142876"/>
              <a:ext cx="15516226" cy="64770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8</xdr:col>
      <xdr:colOff>609600</xdr:colOff>
      <xdr:row>4</xdr:row>
      <xdr:rowOff>114300</xdr:rowOff>
    </xdr:from>
    <xdr:to>
      <xdr:col>18</xdr:col>
      <xdr:colOff>685800</xdr:colOff>
      <xdr:row>28</xdr:row>
      <xdr:rowOff>42862</xdr:rowOff>
    </xdr:to>
    <xdr:graphicFrame macro="">
      <xdr:nvGraphicFramePr>
        <xdr:cNvPr id="4" name="Diagramm 3">
          <a:extLst>
            <a:ext uri="{FF2B5EF4-FFF2-40B4-BE49-F238E27FC236}">
              <a16:creationId xmlns:a16="http://schemas.microsoft.com/office/drawing/2014/main" id="{3E1A8824-77CF-4AF6-A97E-9E227FAE07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438150</xdr:colOff>
      <xdr:row>3</xdr:row>
      <xdr:rowOff>142876</xdr:rowOff>
    </xdr:from>
    <xdr:to>
      <xdr:col>9</xdr:col>
      <xdr:colOff>581026</xdr:colOff>
      <xdr:row>28</xdr:row>
      <xdr:rowOff>104776</xdr:rowOff>
    </xdr:to>
    <xdr:graphicFrame macro="">
      <xdr:nvGraphicFramePr>
        <xdr:cNvPr id="2" name="Diagramm 1">
          <a:extLst>
            <a:ext uri="{FF2B5EF4-FFF2-40B4-BE49-F238E27FC236}">
              <a16:creationId xmlns:a16="http://schemas.microsoft.com/office/drawing/2014/main" id="{C4E96858-F9DC-482E-B5FA-40BB92CCE8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0</xdr:row>
      <xdr:rowOff>161926</xdr:rowOff>
    </xdr:from>
    <xdr:to>
      <xdr:col>20</xdr:col>
      <xdr:colOff>85725</xdr:colOff>
      <xdr:row>3</xdr:row>
      <xdr:rowOff>57150</xdr:rowOff>
    </xdr:to>
    <mc:AlternateContent xmlns:mc="http://schemas.openxmlformats.org/markup-compatibility/2006" xmlns:a14="http://schemas.microsoft.com/office/drawing/2010/main">
      <mc:Choice Requires="a14">
        <xdr:graphicFrame macro="">
          <xdr:nvGraphicFramePr>
            <xdr:cNvPr id="3" name="Name">
              <a:extLst>
                <a:ext uri="{FF2B5EF4-FFF2-40B4-BE49-F238E27FC236}">
                  <a16:creationId xmlns:a16="http://schemas.microsoft.com/office/drawing/2014/main" id="{2765605D-F572-47A3-AC0F-F65843892F56}"/>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466725" y="161926"/>
              <a:ext cx="14839950" cy="466724"/>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9</xdr:col>
      <xdr:colOff>676275</xdr:colOff>
      <xdr:row>3</xdr:row>
      <xdr:rowOff>142876</xdr:rowOff>
    </xdr:from>
    <xdr:to>
      <xdr:col>20</xdr:col>
      <xdr:colOff>57151</xdr:colOff>
      <xdr:row>28</xdr:row>
      <xdr:rowOff>104776</xdr:rowOff>
    </xdr:to>
    <xdr:graphicFrame macro="">
      <xdr:nvGraphicFramePr>
        <xdr:cNvPr id="4" name="Diagramm 3">
          <a:extLst>
            <a:ext uri="{FF2B5EF4-FFF2-40B4-BE49-F238E27FC236}">
              <a16:creationId xmlns:a16="http://schemas.microsoft.com/office/drawing/2014/main" id="{AF9BFFD6-AFE8-47BB-B290-3131F4FB4F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xdr:col>
      <xdr:colOff>171451</xdr:colOff>
      <xdr:row>11</xdr:row>
      <xdr:rowOff>133351</xdr:rowOff>
    </xdr:from>
    <xdr:to>
      <xdr:col>8</xdr:col>
      <xdr:colOff>392206</xdr:colOff>
      <xdr:row>36</xdr:row>
      <xdr:rowOff>95251</xdr:rowOff>
    </xdr:to>
    <xdr:graphicFrame macro="">
      <xdr:nvGraphicFramePr>
        <xdr:cNvPr id="2" name="Diagramm 1">
          <a:extLst>
            <a:ext uri="{FF2B5EF4-FFF2-40B4-BE49-F238E27FC236}">
              <a16:creationId xmlns:a16="http://schemas.microsoft.com/office/drawing/2014/main" id="{B0967D1B-D777-4D1A-8339-BCE8E3849F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180975</xdr:colOff>
      <xdr:row>0</xdr:row>
      <xdr:rowOff>95251</xdr:rowOff>
    </xdr:from>
    <xdr:to>
      <xdr:col>27</xdr:col>
      <xdr:colOff>181852</xdr:colOff>
      <xdr:row>2</xdr:row>
      <xdr:rowOff>180975</xdr:rowOff>
    </xdr:to>
    <mc:AlternateContent xmlns:mc="http://schemas.openxmlformats.org/markup-compatibility/2006" xmlns:a14="http://schemas.microsoft.com/office/drawing/2010/main">
      <mc:Choice Requires="a14">
        <xdr:graphicFrame macro="">
          <xdr:nvGraphicFramePr>
            <xdr:cNvPr id="3" name="Name 1">
              <a:extLst>
                <a:ext uri="{FF2B5EF4-FFF2-40B4-BE49-F238E27FC236}">
                  <a16:creationId xmlns:a16="http://schemas.microsoft.com/office/drawing/2014/main" id="{A335E469-1B8B-4171-ADD3-CC453621332C}"/>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942975" y="95251"/>
              <a:ext cx="19812877" cy="466724"/>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8</xdr:col>
      <xdr:colOff>560295</xdr:colOff>
      <xdr:row>11</xdr:row>
      <xdr:rowOff>142876</xdr:rowOff>
    </xdr:from>
    <xdr:to>
      <xdr:col>16</xdr:col>
      <xdr:colOff>571500</xdr:colOff>
      <xdr:row>36</xdr:row>
      <xdr:rowOff>104776</xdr:rowOff>
    </xdr:to>
    <xdr:graphicFrame macro="">
      <xdr:nvGraphicFramePr>
        <xdr:cNvPr id="5" name="Diagramm 4">
          <a:extLst>
            <a:ext uri="{FF2B5EF4-FFF2-40B4-BE49-F238E27FC236}">
              <a16:creationId xmlns:a16="http://schemas.microsoft.com/office/drawing/2014/main" id="{2AC1D7D1-194A-47A3-801F-80562F2187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180974</xdr:colOff>
      <xdr:row>3</xdr:row>
      <xdr:rowOff>57149</xdr:rowOff>
    </xdr:from>
    <xdr:to>
      <xdr:col>27</xdr:col>
      <xdr:colOff>156882</xdr:colOff>
      <xdr:row>11</xdr:row>
      <xdr:rowOff>28574</xdr:rowOff>
    </xdr:to>
    <mc:AlternateContent xmlns:mc="http://schemas.openxmlformats.org/markup-compatibility/2006" xmlns:tsle="http://schemas.microsoft.com/office/drawing/2012/timeslicer">
      <mc:Choice Requires="tsle">
        <xdr:graphicFrame macro="">
          <xdr:nvGraphicFramePr>
            <xdr:cNvPr id="6" name="Date">
              <a:extLst>
                <a:ext uri="{FF2B5EF4-FFF2-40B4-BE49-F238E27FC236}">
                  <a16:creationId xmlns:a16="http://schemas.microsoft.com/office/drawing/2014/main" id="{86E1BD82-8FF4-4D1A-9BEF-01706132666D}"/>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942974" y="628649"/>
              <a:ext cx="19787908" cy="1495425"/>
            </a:xfrm>
            <a:prstGeom prst="rect">
              <a:avLst/>
            </a:prstGeom>
            <a:solidFill>
              <a:prstClr val="white"/>
            </a:solidFill>
            <a:ln w="1">
              <a:solidFill>
                <a:prstClr val="green"/>
              </a:solidFill>
            </a:ln>
          </xdr:spPr>
          <xdr:txBody>
            <a:bodyPr vertOverflow="clip" horzOverflow="clip"/>
            <a:lstStyle/>
            <a:p>
              <a:r>
                <a:rPr lang="de-DE" sz="1100"/>
                <a:t>Zeitachse: Funktioniert in Excel 2013 oder höher. Nicht verschieben oder die Größe ändern.</a:t>
              </a:r>
            </a:p>
          </xdr:txBody>
        </xdr:sp>
      </mc:Fallback>
    </mc:AlternateContent>
    <xdr:clientData/>
  </xdr:twoCellAnchor>
  <xdr:twoCellAnchor>
    <xdr:from>
      <xdr:col>16</xdr:col>
      <xdr:colOff>726700</xdr:colOff>
      <xdr:row>11</xdr:row>
      <xdr:rowOff>142875</xdr:rowOff>
    </xdr:from>
    <xdr:to>
      <xdr:col>27</xdr:col>
      <xdr:colOff>156881</xdr:colOff>
      <xdr:row>36</xdr:row>
      <xdr:rowOff>104775</xdr:rowOff>
    </xdr:to>
    <xdr:graphicFrame macro="">
      <xdr:nvGraphicFramePr>
        <xdr:cNvPr id="7" name="Diagramm 6">
          <a:extLst>
            <a:ext uri="{FF2B5EF4-FFF2-40B4-BE49-F238E27FC236}">
              <a16:creationId xmlns:a16="http://schemas.microsoft.com/office/drawing/2014/main" id="{36FB3960-66A0-4AD2-90FA-517455FD48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xdr:col>
      <xdr:colOff>171450</xdr:colOff>
      <xdr:row>11</xdr:row>
      <xdr:rowOff>146959</xdr:rowOff>
    </xdr:from>
    <xdr:to>
      <xdr:col>21</xdr:col>
      <xdr:colOff>68036</xdr:colOff>
      <xdr:row>36</xdr:row>
      <xdr:rowOff>108859</xdr:rowOff>
    </xdr:to>
    <xdr:graphicFrame macro="">
      <xdr:nvGraphicFramePr>
        <xdr:cNvPr id="2" name="Diagramm 1">
          <a:extLst>
            <a:ext uri="{FF2B5EF4-FFF2-40B4-BE49-F238E27FC236}">
              <a16:creationId xmlns:a16="http://schemas.microsoft.com/office/drawing/2014/main" id="{AF6BA59A-CE1E-48DD-8785-8B86F43AC7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180975</xdr:colOff>
      <xdr:row>0</xdr:row>
      <xdr:rowOff>95251</xdr:rowOff>
    </xdr:from>
    <xdr:to>
      <xdr:col>21</xdr:col>
      <xdr:colOff>57150</xdr:colOff>
      <xdr:row>2</xdr:row>
      <xdr:rowOff>180975</xdr:rowOff>
    </xdr:to>
    <mc:AlternateContent xmlns:mc="http://schemas.openxmlformats.org/markup-compatibility/2006" xmlns:a14="http://schemas.microsoft.com/office/drawing/2010/main">
      <mc:Choice Requires="a14">
        <xdr:graphicFrame macro="">
          <xdr:nvGraphicFramePr>
            <xdr:cNvPr id="3" name="Name 2">
              <a:extLst>
                <a:ext uri="{FF2B5EF4-FFF2-40B4-BE49-F238E27FC236}">
                  <a16:creationId xmlns:a16="http://schemas.microsoft.com/office/drawing/2014/main" id="{3351267E-C57E-416B-B11C-1DB3CBBB0EB2}"/>
                </a:ext>
              </a:extLst>
            </xdr:cNvPr>
            <xdr:cNvGraphicFramePr/>
          </xdr:nvGraphicFramePr>
          <xdr:xfrm>
            <a:off x="0" y="0"/>
            <a:ext cx="0" cy="0"/>
          </xdr:xfrm>
          <a:graphic>
            <a:graphicData uri="http://schemas.microsoft.com/office/drawing/2010/slicer">
              <sle:slicer xmlns:sle="http://schemas.microsoft.com/office/drawing/2010/slicer" name="Name 2"/>
            </a:graphicData>
          </a:graphic>
        </xdr:graphicFrame>
      </mc:Choice>
      <mc:Fallback xmlns="">
        <xdr:sp macro="" textlink="">
          <xdr:nvSpPr>
            <xdr:cNvPr id="0" name=""/>
            <xdr:cNvSpPr>
              <a:spLocks noTextEdit="1"/>
            </xdr:cNvSpPr>
          </xdr:nvSpPr>
          <xdr:spPr>
            <a:xfrm>
              <a:off x="942975" y="95251"/>
              <a:ext cx="15116175" cy="466724"/>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1</xdr:col>
      <xdr:colOff>180974</xdr:colOff>
      <xdr:row>3</xdr:row>
      <xdr:rowOff>57149</xdr:rowOff>
    </xdr:from>
    <xdr:to>
      <xdr:col>21</xdr:col>
      <xdr:colOff>38099</xdr:colOff>
      <xdr:row>11</xdr:row>
      <xdr:rowOff>28574</xdr:rowOff>
    </xdr:to>
    <mc:AlternateContent xmlns:mc="http://schemas.openxmlformats.org/markup-compatibility/2006" xmlns:tsle="http://schemas.microsoft.com/office/drawing/2012/timeslicer">
      <mc:Choice Requires="tsle">
        <xdr:graphicFrame macro="">
          <xdr:nvGraphicFramePr>
            <xdr:cNvPr id="5" name="Date 1">
              <a:extLst>
                <a:ext uri="{FF2B5EF4-FFF2-40B4-BE49-F238E27FC236}">
                  <a16:creationId xmlns:a16="http://schemas.microsoft.com/office/drawing/2014/main" id="{294A6920-02A1-4CA8-964C-4D9A8AEB7D4E}"/>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942974" y="628649"/>
              <a:ext cx="15097125" cy="1495425"/>
            </a:xfrm>
            <a:prstGeom prst="rect">
              <a:avLst/>
            </a:prstGeom>
            <a:solidFill>
              <a:prstClr val="white"/>
            </a:solidFill>
            <a:ln w="1">
              <a:solidFill>
                <a:prstClr val="green"/>
              </a:solidFill>
            </a:ln>
          </xdr:spPr>
          <xdr:txBody>
            <a:bodyPr vertOverflow="clip" horzOverflow="clip"/>
            <a:lstStyle/>
            <a:p>
              <a:r>
                <a:rPr lang="de-DE" sz="1100"/>
                <a:t>Zeitachse: Funktioniert in Excel 2013 oder höher. Nicht verschieben oder die Größe ändern.</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1</xdr:col>
      <xdr:colOff>130629</xdr:colOff>
      <xdr:row>15</xdr:row>
      <xdr:rowOff>133351</xdr:rowOff>
    </xdr:from>
    <xdr:to>
      <xdr:col>21</xdr:col>
      <xdr:colOff>13607</xdr:colOff>
      <xdr:row>40</xdr:row>
      <xdr:rowOff>95251</xdr:rowOff>
    </xdr:to>
    <xdr:graphicFrame macro="">
      <xdr:nvGraphicFramePr>
        <xdr:cNvPr id="2" name="Diagramm 1">
          <a:extLst>
            <a:ext uri="{FF2B5EF4-FFF2-40B4-BE49-F238E27FC236}">
              <a16:creationId xmlns:a16="http://schemas.microsoft.com/office/drawing/2014/main" id="{2022F849-4BB7-4BBD-9CBA-8FB13E09EA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180975</xdr:colOff>
      <xdr:row>0</xdr:row>
      <xdr:rowOff>95251</xdr:rowOff>
    </xdr:from>
    <xdr:to>
      <xdr:col>21</xdr:col>
      <xdr:colOff>0</xdr:colOff>
      <xdr:row>2</xdr:row>
      <xdr:rowOff>180975</xdr:rowOff>
    </xdr:to>
    <mc:AlternateContent xmlns:mc="http://schemas.openxmlformats.org/markup-compatibility/2006" xmlns:a14="http://schemas.microsoft.com/office/drawing/2010/main">
      <mc:Choice Requires="a14">
        <xdr:graphicFrame macro="">
          <xdr:nvGraphicFramePr>
            <xdr:cNvPr id="3" name="Name 3">
              <a:extLst>
                <a:ext uri="{FF2B5EF4-FFF2-40B4-BE49-F238E27FC236}">
                  <a16:creationId xmlns:a16="http://schemas.microsoft.com/office/drawing/2014/main" id="{E10A081E-69D7-4791-95B9-2D834C90D98B}"/>
                </a:ext>
              </a:extLst>
            </xdr:cNvPr>
            <xdr:cNvGraphicFramePr/>
          </xdr:nvGraphicFramePr>
          <xdr:xfrm>
            <a:off x="0" y="0"/>
            <a:ext cx="0" cy="0"/>
          </xdr:xfrm>
          <a:graphic>
            <a:graphicData uri="http://schemas.microsoft.com/office/drawing/2010/slicer">
              <sle:slicer xmlns:sle="http://schemas.microsoft.com/office/drawing/2010/slicer" name="Name 3"/>
            </a:graphicData>
          </a:graphic>
        </xdr:graphicFrame>
      </mc:Choice>
      <mc:Fallback xmlns="">
        <xdr:sp macro="" textlink="">
          <xdr:nvSpPr>
            <xdr:cNvPr id="0" name=""/>
            <xdr:cNvSpPr>
              <a:spLocks noTextEdit="1"/>
            </xdr:cNvSpPr>
          </xdr:nvSpPr>
          <xdr:spPr>
            <a:xfrm>
              <a:off x="942975" y="95251"/>
              <a:ext cx="15059025" cy="466724"/>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1</xdr:col>
      <xdr:colOff>180974</xdr:colOff>
      <xdr:row>3</xdr:row>
      <xdr:rowOff>57149</xdr:rowOff>
    </xdr:from>
    <xdr:to>
      <xdr:col>20</xdr:col>
      <xdr:colOff>748393</xdr:colOff>
      <xdr:row>11</xdr:row>
      <xdr:rowOff>28574</xdr:rowOff>
    </xdr:to>
    <mc:AlternateContent xmlns:mc="http://schemas.openxmlformats.org/markup-compatibility/2006" xmlns:tsle="http://schemas.microsoft.com/office/drawing/2012/timeslicer">
      <mc:Choice Requires="tsle">
        <xdr:graphicFrame macro="">
          <xdr:nvGraphicFramePr>
            <xdr:cNvPr id="5" name="Date 2">
              <a:extLst>
                <a:ext uri="{FF2B5EF4-FFF2-40B4-BE49-F238E27FC236}">
                  <a16:creationId xmlns:a16="http://schemas.microsoft.com/office/drawing/2014/main" id="{3802D422-1BA4-455B-80F0-8345ABD16390}"/>
                </a:ext>
              </a:extLst>
            </xdr:cNvPr>
            <xdr:cNvGraphicFramePr/>
          </xdr:nvGraphicFramePr>
          <xdr:xfrm>
            <a:off x="0" y="0"/>
            <a:ext cx="0" cy="0"/>
          </xdr:xfrm>
          <a:graphic>
            <a:graphicData uri="http://schemas.microsoft.com/office/drawing/2012/timeslicer">
              <tsle:timeslicer name="Date 2"/>
            </a:graphicData>
          </a:graphic>
        </xdr:graphicFrame>
      </mc:Choice>
      <mc:Fallback xmlns="">
        <xdr:sp macro="" textlink="">
          <xdr:nvSpPr>
            <xdr:cNvPr id="0" name=""/>
            <xdr:cNvSpPr>
              <a:spLocks noTextEdit="1"/>
            </xdr:cNvSpPr>
          </xdr:nvSpPr>
          <xdr:spPr>
            <a:xfrm>
              <a:off x="942974" y="628649"/>
              <a:ext cx="15045419" cy="1495425"/>
            </a:xfrm>
            <a:prstGeom prst="rect">
              <a:avLst/>
            </a:prstGeom>
            <a:solidFill>
              <a:prstClr val="white"/>
            </a:solidFill>
            <a:ln w="1">
              <a:solidFill>
                <a:prstClr val="green"/>
              </a:solidFill>
            </a:ln>
          </xdr:spPr>
          <xdr:txBody>
            <a:bodyPr vertOverflow="clip" horzOverflow="clip"/>
            <a:lstStyle/>
            <a:p>
              <a:r>
                <a:rPr lang="de-DE" sz="1100"/>
                <a:t>Zeitachse: Funktioniert in Excel 2013 oder höher. Nicht verschieben oder die Größe ändern.</a:t>
              </a:r>
            </a:p>
          </xdr:txBody>
        </xdr:sp>
      </mc:Fallback>
    </mc:AlternateContent>
    <xdr:clientData/>
  </xdr:twoCellAnchor>
  <xdr:twoCellAnchor editAs="oneCell">
    <xdr:from>
      <xdr:col>1</xdr:col>
      <xdr:colOff>182335</xdr:colOff>
      <xdr:row>11</xdr:row>
      <xdr:rowOff>107496</xdr:rowOff>
    </xdr:from>
    <xdr:to>
      <xdr:col>21</xdr:col>
      <xdr:colOff>13607</xdr:colOff>
      <xdr:row>15</xdr:row>
      <xdr:rowOff>13607</xdr:rowOff>
    </xdr:to>
    <mc:AlternateContent xmlns:mc="http://schemas.openxmlformats.org/markup-compatibility/2006" xmlns:a14="http://schemas.microsoft.com/office/drawing/2010/main">
      <mc:Choice Requires="a14">
        <xdr:graphicFrame macro="">
          <xdr:nvGraphicFramePr>
            <xdr:cNvPr id="7" name="Measure">
              <a:extLst>
                <a:ext uri="{FF2B5EF4-FFF2-40B4-BE49-F238E27FC236}">
                  <a16:creationId xmlns:a16="http://schemas.microsoft.com/office/drawing/2014/main" id="{8DC6C288-63AC-40E8-8924-A19347F39078}"/>
                </a:ext>
              </a:extLst>
            </xdr:cNvPr>
            <xdr:cNvGraphicFramePr/>
          </xdr:nvGraphicFramePr>
          <xdr:xfrm>
            <a:off x="0" y="0"/>
            <a:ext cx="0" cy="0"/>
          </xdr:xfrm>
          <a:graphic>
            <a:graphicData uri="http://schemas.microsoft.com/office/drawing/2010/slicer">
              <sle:slicer xmlns:sle="http://schemas.microsoft.com/office/drawing/2010/slicer" name="Measure"/>
            </a:graphicData>
          </a:graphic>
        </xdr:graphicFrame>
      </mc:Choice>
      <mc:Fallback xmlns="">
        <xdr:sp macro="" textlink="">
          <xdr:nvSpPr>
            <xdr:cNvPr id="0" name=""/>
            <xdr:cNvSpPr>
              <a:spLocks noTextEdit="1"/>
            </xdr:cNvSpPr>
          </xdr:nvSpPr>
          <xdr:spPr>
            <a:xfrm>
              <a:off x="944335" y="2202996"/>
              <a:ext cx="15071272" cy="668111"/>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9524</xdr:colOff>
      <xdr:row>1</xdr:row>
      <xdr:rowOff>38101</xdr:rowOff>
    </xdr:from>
    <xdr:to>
      <xdr:col>18</xdr:col>
      <xdr:colOff>381000</xdr:colOff>
      <xdr:row>4</xdr:row>
      <xdr:rowOff>114301</xdr:rowOff>
    </xdr:to>
    <mc:AlternateContent xmlns:mc="http://schemas.openxmlformats.org/markup-compatibility/2006" xmlns:a14="http://schemas.microsoft.com/office/drawing/2010/main">
      <mc:Choice Requires="a14">
        <xdr:graphicFrame macro="">
          <xdr:nvGraphicFramePr>
            <xdr:cNvPr id="2" name="Measure 2">
              <a:extLst>
                <a:ext uri="{FF2B5EF4-FFF2-40B4-BE49-F238E27FC236}">
                  <a16:creationId xmlns:a16="http://schemas.microsoft.com/office/drawing/2014/main" id="{4F49F3CB-9D5A-4AC5-AB1C-E09C9D76A615}"/>
                </a:ext>
              </a:extLst>
            </xdr:cNvPr>
            <xdr:cNvGraphicFramePr/>
          </xdr:nvGraphicFramePr>
          <xdr:xfrm>
            <a:off x="0" y="0"/>
            <a:ext cx="0" cy="0"/>
          </xdr:xfrm>
          <a:graphic>
            <a:graphicData uri="http://schemas.microsoft.com/office/drawing/2010/slicer">
              <sle:slicer xmlns:sle="http://schemas.microsoft.com/office/drawing/2010/slicer" name="Measure 2"/>
            </a:graphicData>
          </a:graphic>
        </xdr:graphicFrame>
      </mc:Choice>
      <mc:Fallback xmlns="">
        <xdr:sp macro="" textlink="">
          <xdr:nvSpPr>
            <xdr:cNvPr id="0" name=""/>
            <xdr:cNvSpPr>
              <a:spLocks noTextEdit="1"/>
            </xdr:cNvSpPr>
          </xdr:nvSpPr>
          <xdr:spPr>
            <a:xfrm>
              <a:off x="771524" y="228601"/>
              <a:ext cx="15020926" cy="64770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4</xdr:col>
      <xdr:colOff>161924</xdr:colOff>
      <xdr:row>4</xdr:row>
      <xdr:rowOff>180976</xdr:rowOff>
    </xdr:from>
    <xdr:to>
      <xdr:col>18</xdr:col>
      <xdr:colOff>380999</xdr:colOff>
      <xdr:row>31</xdr:row>
      <xdr:rowOff>9526</xdr:rowOff>
    </xdr:to>
    <mc:AlternateContent xmlns:mc="http://schemas.openxmlformats.org/markup-compatibility/2006">
      <mc:Choice xmlns:cx1="http://schemas.microsoft.com/office/drawing/2015/9/8/chartex" Requires="cx1">
        <xdr:graphicFrame macro="">
          <xdr:nvGraphicFramePr>
            <xdr:cNvPr id="3" name="Diagramm 2">
              <a:extLst>
                <a:ext uri="{FF2B5EF4-FFF2-40B4-BE49-F238E27FC236}">
                  <a16:creationId xmlns:a16="http://schemas.microsoft.com/office/drawing/2014/main" id="{7801E887-CBB6-417E-9AE5-E6CEEC799D8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38649" y="942976"/>
              <a:ext cx="10887075" cy="4972050"/>
            </a:xfrm>
            <a:prstGeom prst="rect">
              <a:avLst/>
            </a:prstGeom>
            <a:solidFill>
              <a:prstClr val="white"/>
            </a:solidFill>
            <a:ln w="1">
              <a:solidFill>
                <a:prstClr val="green"/>
              </a:solidFill>
            </a:ln>
          </xdr:spPr>
          <xdr:txBody>
            <a:bodyPr vertOverflow="clip" horzOverflow="clip"/>
            <a:lstStyle/>
            <a:p>
              <a:r>
                <a:rPr lang="de-DE" sz="1100"/>
                <a:t>Dieses Diagramm ist in Ihrer Version von Excel nicht verfügbar.
Wenn Sie diese Form bearbeiten oder diese Arbeitsmappe in einem anderen Dateiformat speichern, wird das Diagramm dauerhaft beschädigt.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833333" createdVersion="7" refreshedVersion="7" minRefreshableVersion="3" recordCount="0" supportSubquery="1" supportAdvancedDrill="1" xr:uid="{14726320-C44A-4084-ADCA-41D30298D301}">
  <cacheSource type="external" connectionId="10"/>
  <cacheFields count="5">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Date].[Date]" caption="Date" numFmtId="0" level="1">
      <sharedItems containsSemiMixedTypes="0" containsNonDate="0" containsDate="1" containsString="0" minDate="2018-07-13T00:00:00" maxDate="2021-08-13T00:00:00" count="1124">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d v="2021-03-16T00:00:00"/>
        <d v="2021-03-17T00:00:00"/>
        <d v="2021-03-18T00:00:00"/>
        <d v="2021-03-19T00:00:00"/>
        <d v="2021-03-20T00:00:00"/>
        <d v="2021-03-21T00:00:00"/>
        <d v="2021-03-22T00:00:00"/>
        <d v="2021-03-23T00:00:00"/>
        <d v="2021-03-24T00:00:00"/>
        <d v="2021-03-25T00:00:00"/>
        <d v="2021-03-26T00:00:00"/>
        <d v="2021-03-27T00:00:00"/>
        <d v="2021-03-28T00:00:00"/>
        <d v="2021-03-29T00:00:00"/>
        <d v="2021-03-30T00:00:00"/>
        <d v="2021-03-31T00:00:00"/>
        <d v="2021-04-01T00:00:00"/>
        <d v="2021-04-02T00:00:00"/>
        <d v="2021-04-03T00:00:00"/>
        <d v="2021-04-04T00:00:00"/>
        <d v="2021-04-05T00:00:00"/>
        <d v="2021-04-06T00:00:00"/>
        <d v="2021-04-07T00:00:00"/>
        <d v="2021-04-08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7T00:00:00"/>
        <d v="2021-04-28T00:00:00"/>
        <d v="2021-04-29T00:00:00"/>
        <d v="2021-04-30T00:00:00"/>
        <d v="2021-05-01T00:00:00"/>
        <d v="2021-05-02T00:00:00"/>
        <d v="2021-05-03T00:00:00"/>
        <d v="2021-05-04T00:00:00"/>
        <d v="2021-05-05T00:00:00"/>
        <d v="2021-05-06T00:00:00"/>
        <d v="2021-05-07T00:00:00"/>
        <d v="2021-05-08T00:00:00"/>
        <d v="2021-05-09T00:00:00"/>
        <d v="2021-05-10T00:00:00"/>
        <d v="2021-05-11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7T00:00:00"/>
        <d v="2021-05-28T00:00:00"/>
        <d v="2021-05-29T00:00:00"/>
        <d v="2021-05-30T00:00:00"/>
        <d v="2021-05-31T00:00:00"/>
        <d v="2021-06-01T00:00:00"/>
        <d v="2021-06-02T00:00:00"/>
        <d v="2021-06-03T00:00:00"/>
        <d v="2021-06-04T00:00:00"/>
        <d v="2021-06-05T00:00:00"/>
        <d v="2021-06-06T00:00:00"/>
        <d v="2021-06-07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7T00:00:00"/>
        <d v="2021-07-08T00:00:00"/>
        <d v="2021-07-09T00:00:00"/>
        <d v="2021-07-10T00:00:00"/>
        <d v="2021-07-11T00:00:00"/>
        <d v="2021-07-12T00:00:00"/>
        <d v="2021-07-13T00:00:00"/>
        <d v="2021-07-14T00:00:00"/>
        <d v="2021-07-15T00:00:00"/>
        <d v="2021-07-16T00:00:00"/>
        <d v="2021-07-17T00:00:00"/>
        <d v="2021-07-18T00:00:00"/>
        <d v="2021-07-19T00:00:00"/>
        <d v="2021-07-20T00:00:00"/>
        <d v="2021-07-21T00:00:00"/>
        <d v="2021-07-22T00:00:00"/>
        <d v="2021-07-23T00:00:00"/>
        <d v="2021-07-24T00:00:00"/>
        <d v="2021-07-25T00:00:00"/>
        <d v="2021-07-26T00:00:00"/>
        <d v="2021-07-27T00:00:00"/>
        <d v="2021-07-28T00:00:00"/>
        <d v="2021-07-29T00:00:00"/>
        <d v="2021-07-30T00:00:00"/>
        <d v="2021-07-31T00:00:00"/>
        <d v="2021-08-01T00:00:00"/>
        <d v="2021-08-02T00:00:00"/>
        <d v="2021-08-03T00:00:00"/>
        <d v="2021-08-04T00:00:00"/>
        <d v="2021-08-05T00:00:00"/>
        <d v="2021-08-06T00:00:00"/>
        <d v="2021-08-07T00:00:00"/>
        <d v="2021-08-08T00:00:00"/>
        <d v="2021-08-09T00:00:00"/>
        <d v="2021-08-10T00:00:00"/>
        <d v="2021-08-11T00:00:00"/>
        <d v="2021-08-12T00:00:00"/>
      </sharedItems>
    </cacheField>
    <cacheField name="[Products].[Product Category].[Product Category]" caption="Product Category" numFmtId="0" hierarchy="31" level="1">
      <sharedItems count="3">
        <s v="Beach Supplies"/>
        <s v="Ridding Supplies"/>
        <s v="Surfing Product"/>
      </sharedItems>
    </cacheField>
    <cacheField name="[Measures].[Revenue]" caption="Revenue" numFmtId="0" hierarchy="52" level="32767"/>
    <cacheField name="[Calender].[Monat].[Monat]" caption="Monat" numFmtId="0" hierarchy="4" level="1">
      <sharedItems count="12">
        <s v="Juli"/>
        <s v="August"/>
        <s v="September"/>
        <s v="Oktober"/>
        <s v="November"/>
        <s v="Dezember"/>
        <s v="Januar"/>
        <s v="Februar"/>
        <s v="März"/>
        <s v="April"/>
        <s v="Mai"/>
        <s v="Juni"/>
      </sharedItems>
    </cacheField>
  </cacheFields>
  <cacheHierarchies count="112">
    <cacheHierarchy uniqueName="[Calender].[Date]" caption="Date" attribute="1" time="1" keyAttribute="1" defaultMemberUniqueName="[Calender].[Date].[All]" allUniqueName="[Calender].[Date].[All]" dimensionUniqueName="[Calender]" displayFolder="" count="2" memberValueDatatype="7" unbalanced="0">
      <fieldsUsage count="2">
        <fieldUsage x="-1"/>
        <fieldUsage x="1"/>
      </fieldsUsage>
    </cacheHierarchy>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0"/>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2" memberValueDatatype="130" unbalanced="0">
      <fieldsUsage count="2">
        <fieldUsage x="-1"/>
        <fieldUsage x="4"/>
      </fieldsUsage>
    </cacheHierarchy>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2"/>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oneField="1">
      <fieldsUsage count="1">
        <fieldUsage x="3"/>
      </fieldsUsage>
    </cacheHierarchy>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2523151" createdVersion="3" refreshedVersion="7" minRefreshableVersion="3" recordCount="0" supportSubquery="1" supportAdvancedDrill="1" xr:uid="{26365D72-97E4-4F55-9A94-F8601020346A}">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licerData="1" pivotCacheId="1601496895"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90046294" createdVersion="3" refreshedVersion="7" minRefreshableVersion="3" recordCount="0" supportSubquery="1" supportAdvancedDrill="1" xr:uid="{B24426BE-1F28-40D4-B649-0D00BE837735}">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licerData="1" pivotCacheId="283067277"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93055558" createdVersion="3" refreshedVersion="7" minRefreshableVersion="3" recordCount="0" supportSubquery="1" supportAdvancedDrill="1" xr:uid="{5FEB6C43-826F-4E6B-947B-D15768A7BDB3}">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licerData="1" pivotCacheId="578082331"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3190925926" createdVersion="7" refreshedVersion="7" minRefreshableVersion="3" recordCount="0" supportSubquery="1" supportAdvancedDrill="1" xr:uid="{7C105143-CC7F-49FF-BC34-ADE1FB68A930}">
  <cacheSource type="external" connectionId="10">
    <extLst>
      <ext xmlns:x14="http://schemas.microsoft.com/office/spreadsheetml/2009/9/main" uri="{F057638F-6D5F-4e77-A914-E7F072B9BCA8}">
        <x14:sourceConnection name="ThisWorkbookDataModel"/>
      </ext>
    </extLst>
  </cacheSource>
  <cacheFields count="5">
    <cacheField name="[Measures].[Profit]" caption="Profit" numFmtId="0" hierarchy="81" level="32767"/>
    <cacheField name="[Calender].[Jahr].[Jahr]" caption="Jahr" numFmtId="0" hierarchy="2" level="1">
      <sharedItems containsSemiMixedTypes="0" containsString="0" containsNumber="1" containsInteger="1" minValue="2019" maxValue="2020" count="2">
        <n v="2019"/>
        <n v="2020"/>
      </sharedItems>
      <extLst>
        <ext xmlns:x15="http://schemas.microsoft.com/office/spreadsheetml/2010/11/main" uri="{4F2E5C28-24EA-4eb8-9CBF-B6C8F9C3D259}">
          <x15:cachedUniqueNames>
            <x15:cachedUniqueName index="0" name="[Calender].[Jahr].&amp;[2019]"/>
            <x15:cachedUniqueName index="1" name="[Calender].[Jahr].&amp;[2020]"/>
          </x15:cachedUniqueNames>
        </ext>
      </extLst>
    </cacheField>
    <cacheField name="[Calender].[Monat].[Monat]" caption="Monat" numFmtId="0" hierarchy="4" level="1">
      <sharedItems count="12">
        <s v="Dezember"/>
        <s v="Januar"/>
        <s v="Februar"/>
        <s v="März"/>
        <s v="April"/>
        <s v="Mai"/>
        <s v="Juni"/>
        <s v="Juli"/>
        <s v="August"/>
        <s v="September"/>
        <s v="Oktober"/>
        <s v="November"/>
      </sharedItems>
    </cacheField>
    <cacheField name="[Regions].[Name].[Name]" caption="Name" numFmtId="0" hierarchy="33" level="1">
      <sharedItems count="9">
        <s v="East South Central"/>
        <s v="Mid-Atlantic"/>
        <s v="Mountain"/>
        <s v="New England"/>
        <s v="Pacific"/>
        <s v="South Atlantic"/>
        <s v="West North Central"/>
        <s v="West South Central"/>
        <s v="East North Central" u="1"/>
      </sharedItems>
    </cacheField>
    <cacheField name="[SlicerTable2].[Measure].[Measure]" caption="Measure" numFmtId="0" hierarchy="44" level="1">
      <sharedItems containsSemiMixedTypes="0" containsNonDate="0" containsString="0"/>
    </cacheField>
  </cacheFields>
  <cacheHierarchies count="114">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2" memberValueDatatype="130" unbalanced="0">
      <fieldsUsage count="2">
        <fieldUsage x="-1"/>
        <fieldUsage x="2"/>
      </fieldsUsage>
    </cacheHierarchy>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3"/>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licerTable2].[Measure]" caption="Measure" attribute="1" defaultMemberUniqueName="[SlicerTable2].[Measure].[All]" allUniqueName="[SlicerTable2].[Measure].[All]" dimensionUniqueName="[SlicerTable2]" displayFolder="" count="2" memberValueDatatype="130" unbalanced="0">
      <fieldsUsage count="2">
        <fieldUsage x="-1"/>
        <fieldUsage x="4"/>
      </fieldsUsage>
    </cacheHierarchy>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oneField="1">
      <fieldsUsage count="1">
        <fieldUsage x="0"/>
      </fieldsUsage>
    </cacheHierarchy>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XL_Count SlicerTable2]" caption="__XL_Count SlicerTable2" measure="1" displayFolder="" measureGroup="SlicerTable2"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8"/>
        </ext>
      </extLst>
    </cacheHierarchy>
  </cacheHierarchies>
  <kpis count="0"/>
  <dimensions count="11">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licerTable2" uniqueName="[SlicerTable2]" caption="SlicerTable2"/>
    <dimension name="States" uniqueName="[States]" caption="States"/>
  </dimensions>
  <measureGroups count="10">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licerTable2" caption="SlicerTable2"/>
    <measureGroup name="States" caption="States"/>
  </measureGroups>
  <maps count="28">
    <map measureGroup="0" dimension="0"/>
    <map measureGroup="1" dimension="1"/>
    <map measureGroup="1" dimension="6"/>
    <map measureGroup="1" dimension="10"/>
    <map measureGroup="2" dimension="0"/>
    <map measureGroup="2" dimension="1"/>
    <map measureGroup="2" dimension="3"/>
    <map measureGroup="2" dimension="4"/>
    <map measureGroup="2" dimension="5"/>
    <map measureGroup="2" dimension="6"/>
    <map measureGroup="2" dimension="10"/>
    <map measureGroup="3" dimension="0"/>
    <map measureGroup="3" dimension="1"/>
    <map measureGroup="3" dimension="4"/>
    <map measureGroup="3" dimension="6"/>
    <map measureGroup="3" dimension="10"/>
    <map measureGroup="4" dimension="5"/>
    <map measureGroup="5" dimension="6"/>
    <map measureGroup="6" dimension="0"/>
    <map measureGroup="6" dimension="1"/>
    <map measureGroup="6" dimension="5"/>
    <map measureGroup="6" dimension="6"/>
    <map measureGroup="6" dimension="7"/>
    <map measureGroup="6" dimension="10"/>
    <map measureGroup="7" dimension="8"/>
    <map measureGroup="8" dimension="9"/>
    <map measureGroup="9" dimension="6"/>
    <map measureGroup="9" dimension="10"/>
  </maps>
  <extLst>
    <ext xmlns:x14="http://schemas.microsoft.com/office/spreadsheetml/2009/9/main" uri="{725AE2AE-9491-48be-B2B4-4EB974FC3084}">
      <x14:pivotCacheDefinition pivotCacheId="52293593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0347224" createdVersion="7" refreshedVersion="7" minRefreshableVersion="3" recordCount="0" supportSubquery="1" supportAdvancedDrill="1" xr:uid="{73C61F75-D837-45A9-8F2F-6F3FF88E330D}">
  <cacheSource type="external" connectionId="10">
    <extLst>
      <ext xmlns:x14="http://schemas.microsoft.com/office/spreadsheetml/2009/9/main" uri="{F057638F-6D5F-4e77-A914-E7F072B9BCA8}">
        <x14:sourceConnection name="ThisWorkbookDataModel"/>
      </ext>
    </extLst>
  </cacheSource>
  <cacheFields count="4">
    <cacheField name="[Calender].[Jahr].[Jahr]" caption="Jahr" numFmtId="0" hierarchy="2" level="1">
      <sharedItems containsSemiMixedTypes="0" containsString="0" containsNumber="1" containsInteger="1" minValue="2019" maxValue="2020" count="2">
        <n v="2019"/>
        <n v="2020"/>
      </sharedItems>
      <extLst>
        <ext xmlns:x15="http://schemas.microsoft.com/office/spreadsheetml/2010/11/main" uri="{4F2E5C28-24EA-4eb8-9CBF-B6C8F9C3D259}">
          <x15:cachedUniqueNames>
            <x15:cachedUniqueName index="0" name="[Calender].[Jahr].&amp;[2019]"/>
            <x15:cachedUniqueName index="1" name="[Calender].[Jahr].&amp;[2020]"/>
          </x15:cachedUniqueNames>
        </ext>
      </extLst>
    </cacheField>
    <cacheField name="[Calender].[Monat].[Monat]" caption="Monat" numFmtId="0" hierarchy="4" level="1">
      <sharedItems count="12">
        <s v="Dezember"/>
        <s v="Januar"/>
        <s v="Februar"/>
        <s v="März"/>
        <s v="April"/>
        <s v="Mai"/>
        <s v="Juni"/>
        <s v="Juli"/>
        <s v="August"/>
        <s v="September"/>
        <s v="Oktober"/>
        <s v="November"/>
      </sharedItems>
    </cacheField>
    <cacheField name="[Measures].[Profit]" caption="Profit" numFmtId="0" hierarchy="80" level="32767"/>
    <cacheField name="[Products].[Product Category].[Product Category]" caption="Product Category" numFmtId="0" hierarchy="31" level="1">
      <sharedItems count="3">
        <s v="Beach Supplies"/>
        <s v="Ridding Supplies"/>
        <s v="Surfing Product"/>
      </sharedItems>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0"/>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2" memberValueDatatype="130" unbalanced="0">
      <fieldsUsage count="2">
        <fieldUsage x="-1"/>
        <fieldUsage x="1"/>
      </fieldsUsage>
    </cacheHierarchy>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3"/>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oneField="1">
      <fieldsUsage count="1">
        <fieldUsage x="2"/>
      </fieldsUsage>
    </cacheHierarchy>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24355502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94212966" createdVersion="7" refreshedVersion="7" minRefreshableVersion="3" recordCount="0" supportSubquery="1" supportAdvancedDrill="1" xr:uid="{948B2CAF-C274-4C73-822B-1084FB0A2AB0}">
  <cacheSource type="external" connectionId="10">
    <extLst>
      <ext xmlns:x14="http://schemas.microsoft.com/office/spreadsheetml/2009/9/main" uri="{F057638F-6D5F-4e77-A914-E7F072B9BCA8}">
        <x14:sourceConnection name="ThisWorkbookDataModel"/>
      </ext>
    </extLst>
  </cacheSource>
  <cacheFields count="6">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Products].[Product Category].[Product Category]" caption="Product Category" numFmtId="0" hierarchy="31" level="1">
      <sharedItems count="3">
        <s v="Beach Supplies"/>
        <s v="Ridding Supplies"/>
        <s v="Surfing Product"/>
      </sharedItems>
    </cacheField>
    <cacheField name="[Measures].[DynamicMeasure]" caption="DynamicMeasure" numFmtId="0" hierarchy="86" level="32767"/>
    <cacheField name="[SlicerTable].[Measure].[Measure]" caption="Measure" numFmtId="0" hierarchy="43" level="1">
      <sharedItems containsSemiMixedTypes="0" containsNonDate="0" containsString="0"/>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0"/>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1"/>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2"/>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5"/>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2" memberValueDatatype="130" unbalanced="0">
      <fieldsUsage count="2">
        <fieldUsage x="-1"/>
        <fieldUsage x="4"/>
      </fieldsUsage>
    </cacheHierarchy>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oneField="1">
      <fieldsUsage count="1">
        <fieldUsage x="3"/>
      </fieldsUsage>
    </cacheHierarchy>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58573434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91087964" createdVersion="7" refreshedVersion="7" minRefreshableVersion="3" recordCount="0" supportSubquery="1" supportAdvancedDrill="1" xr:uid="{242B8B68-84BE-4039-9D33-3EF11B5E9DB9}">
  <cacheSource type="external" connectionId="10">
    <extLst>
      <ext xmlns:x14="http://schemas.microsoft.com/office/spreadsheetml/2009/9/main" uri="{F057638F-6D5F-4e77-A914-E7F072B9BCA8}">
        <x14:sourceConnection name="ThisWorkbookDataModel"/>
      </ext>
    </extLst>
  </cacheSource>
  <cacheFields count="5">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Measures].[Profit]" caption="Profit" numFmtId="0" hierarchy="80" level="32767"/>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2"/>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4"/>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oneField="1">
      <fieldsUsage count="1">
        <fieldUsage x="3"/>
      </fieldsUsage>
    </cacheHierarchy>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2496245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8194447" createdVersion="7" refreshedVersion="7" minRefreshableVersion="3" recordCount="0" supportSubquery="1" supportAdvancedDrill="1" xr:uid="{B3819760-34C4-4BAB-9906-F9AAFBDA0A1E}">
  <cacheSource type="external" connectionId="10">
    <extLst>
      <ext xmlns:x14="http://schemas.microsoft.com/office/spreadsheetml/2009/9/main" uri="{F057638F-6D5F-4e77-A914-E7F072B9BCA8}">
        <x14:sourceConnection name="ThisWorkbookDataModel"/>
      </ext>
    </extLst>
  </cacheSource>
  <cacheFields count="4">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Products].[Product Category].[Product Category]" caption="Product Category" numFmtId="0" hierarchy="31" level="1">
      <sharedItems count="3">
        <s v="Beach Supplies"/>
        <s v="Ridding Supplies"/>
        <s v="Surfing Product"/>
      </sharedItems>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2"/>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3"/>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26193123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69213" createdVersion="7" refreshedVersion="7" minRefreshableVersion="3" recordCount="0" supportSubquery="1" supportAdvancedDrill="1" xr:uid="{6C05BDFE-7B36-4CCD-B01B-AEEA0D735D73}">
  <cacheSource type="external" connectionId="10">
    <extLst>
      <ext xmlns:x14="http://schemas.microsoft.com/office/spreadsheetml/2009/9/main" uri="{F057638F-6D5F-4e77-A914-E7F072B9BCA8}">
        <x14:sourceConnection name="ThisWorkbookDataModel"/>
      </ext>
    </extLst>
  </cacheSource>
  <cacheFields count="5">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Products].[Product Category].[Product Category]" caption="Product Category" numFmtId="0" hierarchy="31" level="1">
      <sharedItems count="3">
        <s v="Beach Supplies"/>
        <s v="Ridding Supplies"/>
        <s v="Surfing Product"/>
      </sharedItems>
    </cacheField>
    <cacheField name="[Calender].[Monat].[Monat]" caption="Monat" numFmtId="0" hierarchy="4" level="1">
      <sharedItems count="12">
        <s v="Juli"/>
        <s v="August"/>
        <s v="September"/>
        <s v="Oktober"/>
        <s v="November"/>
        <s v="Dezember"/>
        <s v="Januar"/>
        <s v="Februar"/>
        <s v="März"/>
        <s v="April"/>
        <s v="Mai"/>
        <s v="Juni"/>
      </sharedItems>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2" memberValueDatatype="130" unbalanced="0">
      <fieldsUsage count="2">
        <fieldUsage x="-1"/>
        <fieldUsage x="3"/>
      </fieldsUsage>
    </cacheHierarchy>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2"/>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4"/>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57292358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3912036" createdVersion="7" refreshedVersion="7" minRefreshableVersion="3" recordCount="0" supportSubquery="1" supportAdvancedDrill="1" xr:uid="{7E004775-B08B-4F2B-A523-6693AF5FD2FA}">
  <cacheSource type="external" connectionId="10">
    <extLst>
      <ext xmlns:x14="http://schemas.microsoft.com/office/spreadsheetml/2009/9/main" uri="{F057638F-6D5F-4e77-A914-E7F072B9BCA8}">
        <x14:sourceConnection name="ThisWorkbookDataModel"/>
      </ext>
    </extLst>
  </cacheSource>
  <cacheFields count="5">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Products].[Product Category].[Product Category]" caption="Product Category" numFmtId="0" hierarchy="31" level="1">
      <sharedItems count="3">
        <s v="Beach Supplies"/>
        <s v="Ridding Supplies"/>
        <s v="Surfing Product"/>
      </sharedItems>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2"/>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3"/>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4"/>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61245549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6249998" createdVersion="7" refreshedVersion="7" minRefreshableVersion="3" recordCount="0" supportSubquery="1" supportAdvancedDrill="1" xr:uid="{933E62ED-77BD-4828-BA4F-78806464C4A8}">
  <cacheSource type="external" connectionId="10"/>
  <cacheFields count="4">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Measures].[Order Count]" caption="Order Count" numFmtId="0" hierarchy="49" level="32767"/>
    <cacheField name="[States].[Name].[Name]" caption="Name" numFmtId="0" hierarchy="46" level="1">
      <sharedItems count="45">
        <s v="Illinois"/>
        <s v="Indiana"/>
        <s v="Michigan"/>
        <s v="Alabama"/>
        <s v="Kentucky"/>
        <s v="Mississippi"/>
        <s v="Tennessee"/>
        <s v="New Jersey"/>
        <s v="New York"/>
        <s v="Pennsylvania"/>
        <s v="Arizona"/>
        <s v="Colorado"/>
        <s v="Idaho"/>
        <s v="Montana"/>
        <s v="Nevada"/>
        <s v="New Mexico"/>
        <s v="Utah"/>
        <s v="Wyoming"/>
        <s v="Connecticut"/>
        <s v="Maine"/>
        <s v="Massachusetts"/>
        <s v="New Hampshire"/>
        <s v="Rhode Island"/>
        <s v="Vermont"/>
        <s v="Alaska"/>
        <s v="California"/>
        <s v="Hawaii"/>
        <s v="Oregon"/>
        <s v="Washington"/>
        <s v="Delaware"/>
        <s v="Florida"/>
        <s v="Georgia"/>
        <s v="Maryland"/>
        <s v="North Carolina"/>
        <s v="South Carolina"/>
        <s v="Virginia"/>
        <s v="West Virginia"/>
        <s v="Iowa"/>
        <s v="Minnesota"/>
        <s v="North Dakota"/>
        <s v="South Dakota"/>
        <s v="Arkansas"/>
        <s v="Louisiana"/>
        <s v="Oklahoma"/>
        <s v="Texas"/>
      </sharedItems>
    </cacheField>
    <cacheField name="[Measures].[Order - % Within SLA]" caption="Order - % Within SLA" numFmtId="0" hierarchy="85" level="32767"/>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2" memberValueDatatype="130" unbalanced="0">
      <fieldsUsage count="2">
        <fieldUsage x="-1"/>
        <fieldUsage x="2"/>
      </fieldsUsage>
    </cacheHierarchy>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oneField="1">
      <fieldsUsage count="1">
        <fieldUsage x="1"/>
      </fieldsUsage>
    </cacheHierarchy>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oneField="1">
      <fieldsUsage count="1">
        <fieldUsage x="3"/>
      </fieldsUsage>
    </cacheHierarchy>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0671296" createdVersion="7" refreshedVersion="7" minRefreshableVersion="3" recordCount="0" supportSubquery="1" supportAdvancedDrill="1" xr:uid="{F5B3DC41-0C19-47FD-AFB6-F789BFF0BB14}">
  <cacheSource type="external" connectionId="10">
    <extLst>
      <ext xmlns:x14="http://schemas.microsoft.com/office/spreadsheetml/2009/9/main" uri="{F057638F-6D5F-4e77-A914-E7F072B9BCA8}">
        <x14:sourceConnection name="ThisWorkbookDataModel"/>
      </ext>
    </extLst>
  </cacheSource>
  <cacheFields count="5">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Products].[Product Category].[Product Category]" caption="Product Category" numFmtId="0" hierarchy="31" level="1">
      <sharedItems count="3">
        <s v="Beach Supplies"/>
        <s v="Ridding Supplies"/>
        <s v="Surfing Product"/>
      </sharedItems>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2"/>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3"/>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4"/>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57872107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9050926" createdVersion="7" refreshedVersion="7" minRefreshableVersion="3" recordCount="0" supportSubquery="1" supportAdvancedDrill="1" xr:uid="{5483AD56-8468-45D8-BE20-BD674A84F1F1}">
  <cacheSource type="external" connectionId="10">
    <extLst>
      <ext xmlns:x14="http://schemas.microsoft.com/office/spreadsheetml/2009/9/main" uri="{F057638F-6D5F-4e77-A914-E7F072B9BCA8}">
        <x14:sourceConnection name="ThisWorkbookDataModel"/>
      </ext>
    </extLst>
  </cacheSource>
  <cacheFields count="5">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Products].[Product Category].[Product Category]" caption="Product Category" numFmtId="0" hierarchy="31" level="1">
      <sharedItems count="3">
        <s v="Beach Supplies"/>
        <s v="Ridding Supplies"/>
        <s v="Surfing Product"/>
      </sharedItems>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2"/>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3"/>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4"/>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39673402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5462962" createdVersion="7" refreshedVersion="7" minRefreshableVersion="3" recordCount="0" supportSubquery="1" supportAdvancedDrill="1" xr:uid="{A396B353-DCC1-4BE8-9089-A293D6EDFE50}">
  <cacheSource type="external" connectionId="10">
    <extLst>
      <ext xmlns:x14="http://schemas.microsoft.com/office/spreadsheetml/2009/9/main" uri="{F057638F-6D5F-4e77-A914-E7F072B9BCA8}">
        <x14:sourceConnection name="ThisWorkbookDataModel"/>
      </ext>
    </extLst>
  </cacheSource>
  <cacheFields count="4">
    <cacheField name="[Measures].[Order - % Within SLA]" caption="Order - % Within SLA" numFmtId="0" hierarchy="85" level="32767"/>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Customers].[LoyaltyClubMember].[LoyaltyClubMember]" caption="LoyaltyClubMember" numFmtId="0" hierarchy="13" level="1">
      <sharedItems containsSemiMixedTypes="0" containsNonDate="0" containsString="0"/>
    </cacheField>
    <cacheField name="[SlicerTable].[Measure].[Measure]" caption="Measure" numFmtId="0" hierarchy="4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2" memberValueDatatype="20" unbalanced="0">
      <fieldsUsage count="2">
        <fieldUsage x="-1"/>
        <fieldUsage x="2"/>
      </fieldsUsage>
    </cacheHierarchy>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1"/>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2" memberValueDatatype="130" unbalanced="0">
      <fieldsUsage count="2">
        <fieldUsage x="-1"/>
        <fieldUsage x="3"/>
      </fieldsUsage>
    </cacheHierarchy>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oneField="1">
      <fieldsUsage count="1">
        <fieldUsage x="0"/>
      </fieldsUsage>
    </cacheHierarchy>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3096378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2453706" createdVersion="7" refreshedVersion="7" minRefreshableVersion="3" recordCount="0" supportSubquery="1" supportAdvancedDrill="1" xr:uid="{C31B8889-07B2-40E6-83AA-1376818618B9}">
  <cacheSource type="external" connectionId="10">
    <extLst>
      <ext xmlns:x14="http://schemas.microsoft.com/office/spreadsheetml/2009/9/main" uri="{F057638F-6D5F-4e77-A914-E7F072B9BCA8}">
        <x14:sourceConnection name="ThisWorkbookDataModel"/>
      </ext>
    </extLst>
  </cacheSource>
  <cacheFields count="3">
    <cacheField name="[Measures].[Order - % Within SLA]" caption="Order - % Within SLA" numFmtId="0" hierarchy="85" level="32767"/>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Customers].[LoyaltyClubMember].[LoyaltyClubMember]" caption="LoyaltyClubMember" numFmtId="0" hierarchy="1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2" memberValueDatatype="20" unbalanced="0">
      <fieldsUsage count="2">
        <fieldUsage x="-1"/>
        <fieldUsage x="2"/>
      </fieldsUsage>
    </cacheHierarchy>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1"/>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oneField="1">
      <fieldsUsage count="1">
        <fieldUsage x="0"/>
      </fieldsUsage>
    </cacheHierarchy>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7549246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4421299" createdVersion="7" refreshedVersion="7" minRefreshableVersion="3" recordCount="0" supportSubquery="1" supportAdvancedDrill="1" xr:uid="{91FA3595-8F8C-4B30-AC4A-228EA5408128}">
  <cacheSource type="external" connectionId="10">
    <extLst>
      <ext xmlns:x14="http://schemas.microsoft.com/office/spreadsheetml/2009/9/main" uri="{F057638F-6D5F-4e77-A914-E7F072B9BCA8}">
        <x14:sourceConnection name="ThisWorkbookDataModel"/>
      </ext>
    </extLst>
  </cacheSource>
  <cacheFields count="5">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Measures].[DynamicMeasure]" caption="DynamicMeasure" numFmtId="0" hierarchy="86" level="32767"/>
    <cacheField name="[SlicerTable].[Measure].[Measure]" caption="Measure" numFmtId="0" hierarchy="43" level="1">
      <sharedItems containsSemiMixedTypes="0" containsNonDate="0" containsString="0"/>
    </cacheField>
    <cacheField name="[Products].[Product Category].[Product Category]" caption="Product Category" numFmtId="0" hierarchy="31" level="1">
      <sharedItems count="3">
        <s v="Beach Supplies"/>
        <s v="Ridding Supplies"/>
        <s v="Surfing Product"/>
      </sharedItems>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0"/>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1"/>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4"/>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2" memberValueDatatype="130" unbalanced="0">
      <fieldsUsage count="2">
        <fieldUsage x="-1"/>
        <fieldUsage x="3"/>
      </fieldsUsage>
    </cacheHierarchy>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oneField="1">
      <fieldsUsage count="1">
        <fieldUsage x="2"/>
      </fieldsUsage>
    </cacheHierarchy>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31513918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15829861112" createdVersion="3" refreshedVersion="7" minRefreshableVersion="3" recordCount="0" supportSubquery="1" supportAdvancedDrill="1" xr:uid="{98BBBCE5-4544-4A9F-9AA3-3147AF874488}">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57398046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4953706" createdVersion="3" refreshedVersion="7" minRefreshableVersion="3" recordCount="0" supportSubquery="1" supportAdvancedDrill="1" xr:uid="{5F4A5C69-B972-45BC-AC87-DCB379D55287}">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74800060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9675926" createdVersion="3" refreshedVersion="7" minRefreshableVersion="3" recordCount="0" supportSubquery="1" supportAdvancedDrill="1" xr:uid="{57AE85F3-B172-4A1D-83A9-B68704A2995B}">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77483971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3935188" createdVersion="7" refreshedVersion="7" minRefreshableVersion="3" recordCount="0" supportSubquery="1" supportAdvancedDrill="1" xr:uid="{E3BC7619-BD14-49A2-AA76-BAA512CFC75C}">
  <cacheSource type="external" connectionId="10"/>
  <cacheFields count="4">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Measures].[Services Calls Count]" caption="Services Calls Count" numFmtId="0" hierarchy="62" level="32767"/>
    <cacheField name="[Measures].[Avg Call Duration Minutes]" caption="Avg Call Duration Minutes" numFmtId="0" hierarchy="48" level="32767"/>
    <cacheField name="[Measures].[Service Calls SLA%]" caption="Service Calls SLA%" numFmtId="0" hierarchy="87" level="32767"/>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oneField="1">
      <fieldsUsage count="1">
        <fieldUsage x="2"/>
      </fieldsUsage>
    </cacheHierarchy>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oneField="1">
      <fieldsUsage count="1">
        <fieldUsage x="1"/>
      </fieldsUsage>
    </cacheHierarchy>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oneField="1">
      <fieldsUsage count="1">
        <fieldUsage x="3"/>
      </fieldsUsage>
    </cacheHierarchy>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4976851" createdVersion="7" refreshedVersion="7" minRefreshableVersion="3" recordCount="0" supportSubquery="1" supportAdvancedDrill="1" xr:uid="{9364F5C3-A29E-4F41-8FF3-135F1CA1AA54}">
  <cacheSource type="external" connectionId="10"/>
  <cacheFields count="4">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Measures].[Services Calls Count]" caption="Services Calls Count" numFmtId="0" hierarchy="62" level="32767"/>
    <cacheField name="[Measures].[Avg Call Duration Minutes]" caption="Avg Call Duration Minutes" numFmtId="0" hierarchy="48" level="32767"/>
    <cacheField name="[Measures].[Service Calls SLA%]" caption="Service Calls SLA%" numFmtId="0" hierarchy="87" level="32767"/>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oneField="1">
      <fieldsUsage count="1">
        <fieldUsage x="2"/>
      </fieldsUsage>
    </cacheHierarchy>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oneField="1">
      <fieldsUsage count="1">
        <fieldUsage x="1"/>
      </fieldsUsage>
    </cacheHierarchy>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oneField="1">
      <fieldsUsage count="1">
        <fieldUsage x="3"/>
      </fieldsUsage>
    </cacheHierarchy>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277778" createdVersion="7" refreshedVersion="7" minRefreshableVersion="3" recordCount="0" supportSubquery="1" supportAdvancedDrill="1" xr:uid="{F2E74B96-BCF2-443F-B45B-09F7A635C887}">
  <cacheSource type="external" connectionId="10"/>
  <cacheFields count="4">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States].[Name].[Name]" caption="Name" numFmtId="0" hierarchy="46" level="1">
      <sharedItems count="45">
        <s v="Illinois"/>
        <s v="Indiana"/>
        <s v="Michigan"/>
        <s v="Alabama"/>
        <s v="Kentucky"/>
        <s v="Mississippi"/>
        <s v="Tennessee"/>
        <s v="New Jersey"/>
        <s v="New York"/>
        <s v="Pennsylvania"/>
        <s v="Arizona"/>
        <s v="Colorado"/>
        <s v="Idaho"/>
        <s v="Montana"/>
        <s v="Nevada"/>
        <s v="New Mexico"/>
        <s v="Utah"/>
        <s v="Wyoming"/>
        <s v="Connecticut"/>
        <s v="Maine"/>
        <s v="Massachusetts"/>
        <s v="New Hampshire"/>
        <s v="Rhode Island"/>
        <s v="Vermont"/>
        <s v="Alaska"/>
        <s v="California"/>
        <s v="Hawaii"/>
        <s v="Oregon"/>
        <s v="Washington"/>
        <s v="Delaware"/>
        <s v="Florida"/>
        <s v="Georgia"/>
        <s v="Maryland"/>
        <s v="North Carolina"/>
        <s v="South Carolina"/>
        <s v="Virginia"/>
        <s v="West Virginia"/>
        <s v="Iowa"/>
        <s v="Minnesota"/>
        <s v="North Dakota"/>
        <s v="South Dakota"/>
        <s v="Arkansas"/>
        <s v="Louisiana"/>
        <s v="Oklahoma"/>
        <s v="Texas"/>
      </sharedItems>
    </cacheField>
    <cacheField name="[Measures].[Order Count]" caption="Order Count" numFmtId="0" hierarchy="49" level="32767"/>
    <cacheField name="[Measures].[Order - % Within SLA]" caption="Order - % Within SLA" numFmtId="0" hierarchy="85" level="32767"/>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2" memberValueDatatype="130" unbalanced="0">
      <fieldsUsage count="2">
        <fieldUsage x="-1"/>
        <fieldUsage x="1"/>
      </fieldsUsage>
    </cacheHierarchy>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oneField="1">
      <fieldsUsage count="1">
        <fieldUsage x="2"/>
      </fieldsUsage>
    </cacheHierarchy>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oneField="1">
      <fieldsUsage count="1">
        <fieldUsage x="3"/>
      </fieldsUsage>
    </cacheHierarchy>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1504633" createdVersion="7" refreshedVersion="7" minRefreshableVersion="3" recordCount="0" supportSubquery="1" supportAdvancedDrill="1" xr:uid="{389D1FD8-81D5-4CFD-8326-0506E184A875}">
  <cacheSource type="external" connectionId="10"/>
  <cacheFields count="2">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Measures].[Order - % Within SLA]" caption="Order - % Within SLA" numFmtId="0" hierarchy="85" level="32767"/>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oneField="1">
      <fieldsUsage count="1">
        <fieldUsage x="1"/>
      </fieldsUsage>
    </cacheHierarchy>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Michael Pannwitz" refreshedDate="44578.632360416668" createdVersion="3" refreshedVersion="7" minRefreshableVersion="3" recordCount="0" tupleCache="1" supportSubquery="1" supportAdvancedDrill="1" xr:uid="{982144AE-D326-4839-906A-E5E185517594}">
  <cacheSource type="external" connectionId="10"/>
  <cacheFields count="4">
    <cacheField name="[SlicerTable].[Measure].[Measure]" caption="Measure" numFmtId="0" hierarchy="44" level="1">
      <sharedItems count="1">
        <s v="[SlicerTable].[Measure].&amp;[Line Items Sold]" c="Line Items Sold"/>
      </sharedItems>
    </cacheField>
    <cacheField name="[Products].[Product Category].[Product Category]" caption="Product Category" numFmtId="0" hierarchy="32" level="1">
      <sharedItems count="3">
        <s v="[Products].[Product Category].&amp;[Surfing Product]" c="Surfing Product"/>
        <s v="[Products].[Product Category].&amp;[Beach Supplies]" c="Beach Supplies"/>
        <s v="[Products].[Product Category].&amp;[Ridding Supplies]" c="Ridding Supplies"/>
      </sharedItems>
    </cacheField>
    <cacheField name="[Products].[Name].[Name]" caption="Name" numFmtId="0" hierarchy="29" level="1">
      <sharedItems count="25">
        <s v="[Products].[Name].&amp;[Wetsuit]" c="Wetsuit"/>
        <s v="[Products].[Name].&amp;[Skimboard]" c="Skimboard"/>
        <s v="[Products].[Name].&amp;[Beach Umbrella]" c="Beach Umbrella"/>
        <s v="[Products].[Name].&amp;[Fins]" c="Fins"/>
        <s v="[Products].[Name].&amp;[Trucker Hat]" c="Trucker Hat"/>
        <s v="[Products].[Name].&amp;[Sun Shirt]" c="Sun Shirt"/>
        <s v="[Products].[Name].&amp;[Longboard]" c="Longboard"/>
        <s v="[Products].[Name].&amp;[Paddle]" c="Paddle"/>
        <s v="[Products].[Name].&amp;[Straw Hat]" c="Straw Hat"/>
        <s v="[Products].[Name].&amp;[Beach Chair]" c="Beach Chair"/>
        <s v="[Products].[Name].&amp;[Beach Towel]" c="Beach Towel"/>
        <s v="[Products].[Name].&amp;[Skateboard]" c="Skateboard"/>
        <s v="[Products].[Name].&amp;[Paddleboard]" c="Paddleboard"/>
        <s v="[Products].[Name].&amp;[Bodyboard]" c="Bodyboard"/>
        <s v="[Products].[Name].&amp;[Leash]" c="Leash"/>
        <s v="[Products].[Name].&amp;[Flip Flops]" c="Flip Flops"/>
        <s v="[Products].[Name].&amp;[Elbow Pads]" c="Elbow Pads"/>
        <s v="[Products].[Name].&amp;[Balsa Board]" c="Balsa Board"/>
        <s v="[Products].[Name].&amp;[Softboard]" c="Softboard"/>
        <s v="[Products].[Name].&amp;[Knee Pads]" c="Knee Pads"/>
        <s v="[Products].[Name].&amp;[Board Shorts]" c="Board Shorts"/>
        <s v="[Products].[Name].&amp;[Bike Helmet]" c="Bike Helmet"/>
        <s v="[Products].[Name].&amp;[Shortboard]" c="Shortboard"/>
        <s v="[Products].[Name].&amp;[Sunblock]" c="Sunblock"/>
        <s v="[Products].[Name].&amp;[Beach Cruiser Bicycle]" c="Beach Cruiser Bicycle"/>
      </sharedItems>
    </cacheField>
    <cacheField name="[Measures].[MeasuresLevel]" caption="MeasuresLevel" numFmtId="0" hierarchy="16">
      <sharedItems count="1">
        <s v="[Measures].[DynamicMeasure]" c="DynamicMeasure"/>
      </sharedItems>
    </cacheField>
  </cacheFields>
  <cacheHierarchies count="113">
    <cacheHierarchy uniqueName="[Calender].[Date]" caption="Date" attribute="1" time="1" keyAttribute="1" defaultMemberUniqueName="[Calender].[Date].[All]" allUniqueName="[Calender].[Date].[All]" dimensionUniqueName="[Calender]" displayFolder="" count="2" memberValueDatatype="7" unbalanced="0"/>
    <cacheHierarchy uniqueName="[Calender].[Datumshierarchie]" caption="Datumshierarchie" time="1" defaultMemberUniqueName="[Calender].[Datumshierarchie].[All]" allUniqueName="[Calender].[Datumshierarchie].[All]" dimensionUniqueName="[Calender]" displayFolder="" count="4" unbalanced="0"/>
    <cacheHierarchy uniqueName="[Calender].[Jahr]" caption="Jahr" attribute="1" time="1" defaultMemberUniqueName="[Calender].[Jahr].[All]" allUniqueName="[Calender].[Jahr].[All]" dimensionUniqueName="[Calender]" displayFolder="" count="2" memberValueDatatype="20" unbalanced="0"/>
    <cacheHierarchy uniqueName="[Calender].[Month Number]" caption="Month Number" attribute="1" time="1" defaultMemberUniqueName="[Calender].[Month Number].[All]" allUniqueName="[Calender].[Month Number].[All]" dimensionUniqueName="[Calender]" displayFolder="" count="2" memberValueDatatype="20" unbalanced="0"/>
    <cacheHierarchy uniqueName="[Calender].[Monat]" caption="Monat" attribute="1" time="1" defaultMemberUniqueName="[Calender].[Monat].[All]" allUniqueName="[Calender].[Monat].[All]" dimensionUniqueName="[Calender]" displayFolder="" count="2" memberValueDatatype="130" unbalanced="0"/>
    <cacheHierarchy uniqueName="[Calender].[MMM-JJJJ]" caption="MMM-JJJJ" attribute="1" time="1" defaultMemberUniqueName="[Calender].[MMM-JJJJ].[All]" allUniqueName="[Calender].[MMM-JJJJ].[All]" dimensionUniqueName="[Calender]" displayFolder="" count="2" memberValueDatatype="130" unbalanced="0"/>
    <cacheHierarchy uniqueName="[Calender].[Day of Week Number]" caption="Day of Week Number" attribute="1" time="1" defaultMemberUniqueName="[Calender].[Day of Week Number].[All]" allUniqueName="[Calender].[Day of Week Number].[All]" dimensionUniqueName="[Calender]" displayFolder="" count="2" memberValueDatatype="20" unbalanced="0"/>
    <cacheHierarchy uniqueName="[Calender].[Day of Week]" caption="Day of Week" attribute="1" time="1" defaultMemberUniqueName="[Calender].[Day of Week].[All]" allUniqueName="[Calender].[Day of Week].[All]" dimensionUniqueName="[Calender]" displayFolder="" count="2" memberValueDatatype="130" unbalanced="0"/>
    <cacheHierarchy uniqueName="[Calender].[Weekend]" caption="Weekend" attribute="1" time="1" defaultMemberUniqueName="[Calender].[Weekend].[All]" allUniqueName="[Calender].[Weekend].[All]" dimensionUniqueName="[Calender]" displayFolder="" count="2" memberValueDatatype="130" unbalanced="0"/>
    <cacheHierarchy uniqueName="[Calender].[Quarter]" caption="Quarter" attribute="1" time="1" defaultMemberUniqueName="[Calender].[Quarter].[All]" allUniqueName="[Calender].[Quarter].[All]" dimensionUniqueName="[Calender]" displayFolder="" count="2" memberValueDatatype="130" unbalanced="0"/>
    <cacheHierarchy uniqueName="[Customers].[CustomerID]" caption="CustomerID" attribute="1" defaultMemberUniqueName="[Customers].[CustomerID].[All]" allUniqueName="[Customers].[CustomerID].[All]" dimensionUniqueName="[Customers]" displayFolder="" count="2" memberValueDatatype="20" unbalanced="0"/>
    <cacheHierarchy uniqueName="[Customers].[FirstName]" caption="FirstName" attribute="1" defaultMemberUniqueName="[Customers].[FirstName].[All]" allUniqueName="[Customers].[FirstName].[All]" dimensionUniqueName="[Customers]" displayFolder="" count="2" memberValueDatatype="130" unbalanced="0"/>
    <cacheHierarchy uniqueName="[Customers].[LastName]" caption="LastName" attribute="1" defaultMemberUniqueName="[Customers].[LastName].[All]" allUniqueName="[Customers].[LastName].[All]" dimensionUniqueName="[Customers]" displayFolder="" count="2" memberValueDatatype="130" unbalanced="0"/>
    <cacheHierarchy uniqueName="[Customers].[LoyaltyClubMember]" caption="LoyaltyClubMember" attribute="1" defaultMemberUniqueName="[Customers].[LoyaltyClubMember].[All]" allUniqueName="[Customers].[LoyaltyClubMember].[All]" dimensionUniqueName="[Customers]" displayFolder="" count="2" memberValueDatatype="20" unbalanced="0"/>
    <cacheHierarchy uniqueName="[Customers].[StateID]" caption="StateID" attribute="1" defaultMemberUniqueName="[Customers].[StateID].[All]" allUniqueName="[Customers].[StateID].[All]" dimensionUniqueName="[Customers]" displayFolder="" count="2" memberValueDatatype="20" unbalanced="0"/>
    <cacheHierarchy uniqueName="[Customers].[Customer Name]" caption="Customer Name" attribute="1" defaultMemberUniqueName="[Customers].[Customer Name].[All]" allUniqueName="[Customers].[Customer Name].[All]" dimensionUniqueName="[Customers]"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3"/>
      </fieldsUsage>
    </cacheHierarchy>
    <cacheHierarchy uniqueName="[Order Details].[SalesOrderDetailID]" caption="SalesOrderDetailID" attribute="1" defaultMemberUniqueName="[Order Details].[SalesOrderDetailID].[All]" allUniqueName="[Order Details].[SalesOrderDetailID].[All]" dimensionUniqueName="[Order Details]" displayFolder="" count="2" memberValueDatatype="20" unbalanced="0"/>
    <cacheHierarchy uniqueName="[Order Details].[SalesOrderID]" caption="SalesOrderID" attribute="1" defaultMemberUniqueName="[Order Details].[SalesOrderID].[All]" allUniqueName="[Order Details].[SalesOrderID].[All]" dimensionUniqueName="[Order Details]" displayFolder="" count="2" memberValueDatatype="20" unbalanced="0"/>
    <cacheHierarchy uniqueName="[Order Details].[ProductID]" caption="ProductID" attribute="1" defaultMemberUniqueName="[Order Details].[ProductID].[All]" allUniqueName="[Order Details].[ProductID].[All]" dimensionUniqueName="[Order Details]" displayFolder="" count="2" memberValueDatatype="20" unbalanced="0"/>
    <cacheHierarchy uniqueName="[Order Details].[UnitPrice]" caption="UnitPrice" attribute="1" defaultMemberUniqueName="[Order Details].[UnitPrice].[All]" allUniqueName="[Order Details].[UnitPrice].[All]" dimensionUniqueName="[Order Details]" displayFolder="" count="2" memberValueDatatype="5" unbalanced="0"/>
    <cacheHierarchy uniqueName="[Order Details].[OrderQty]" caption="OrderQty" attribute="1" defaultMemberUniqueName="[Order Details].[OrderQty].[All]" allUniqueName="[Order Details].[OrderQty].[All]" dimensionUniqueName="[Order Details]" displayFolder="" count="2" memberValueDatatype="20" unbalanced="0"/>
    <cacheHierarchy uniqueName="[Orders].[SalesOrderID]" caption="SalesOrderID" attribute="1" defaultMemberUniqueName="[Orders].[SalesOrderID].[All]" allUniqueName="[Orders].[SalesOrderID].[All]" dimensionUniqueName="[Orders]" displayFolder="" count="2"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Ship Date]" caption="Ship Date" attribute="1" time="1" defaultMemberUniqueName="[Orders].[Ship Date].[All]" allUniqueName="[Orders].[Ship Date].[All]" dimensionUniqueName="[Orders]" displayFolder="" count="2" memberValueDatatype="7" unbalanced="0"/>
    <cacheHierarchy uniqueName="[Orders].[CustomerID]" caption="CustomerID" attribute="1" defaultMemberUniqueName="[Orders].[CustomerID].[All]" allUniqueName="[Orders].[CustomerID].[All]" dimensionUniqueName="[Orders]" displayFolder="" count="2" memberValueDatatype="20" unbalanced="0"/>
    <cacheHierarchy uniqueName="[Orders].[WithinSLA]" caption="WithinSLA" attribute="1" defaultMemberUniqueName="[Orders].[WithinSLA].[All]" allUniqueName="[Orders].[WithinSLA].[All]" dimensionUniqueName="[Orders]" displayFolder="" count="2" memberValueDatatype="20" unbalanced="0"/>
    <cacheHierarchy uniqueName="[Orders].[AgingBucket]" caption="AgingBucket" attribute="1" defaultMemberUniqueName="[Orders].[AgingBucket].[All]" allUniqueName="[Orders].[AgingBucket].[All]" dimensionUniqueName="[Orders]" displayFolder="" count="2" memberValueDatatype="130" unbalanced="0"/>
    <cacheHierarchy uniqueName="[Products].[Product ID]" caption="Product ID" attribute="1" defaultMemberUniqueName="[Products].[Product ID].[All]" allUniqueName="[Products].[Product ID].[All]" dimensionUniqueName="[Products]" displayFolder="" count="2" memberValueDatatype="20" unbalanced="0"/>
    <cacheHierarchy uniqueName="[Products].[Name]" caption="Name" attribute="1" defaultMemberUniqueName="[Products].[Name].[All]" allUniqueName="[Products].[Name].[All]" dimensionUniqueName="[Products]" displayFolder="" count="2" memberValueDatatype="130" unbalanced="0">
      <fieldsUsage count="2">
        <fieldUsage x="-1"/>
        <fieldUsage x="2"/>
      </fieldsUsage>
    </cacheHierarchy>
    <cacheHierarchy uniqueName="[Products].[List Price]" caption="List Price" attribute="1" defaultMemberUniqueName="[Products].[List Price].[All]" allUniqueName="[Products].[List Price].[All]" dimensionUniqueName="[Products]" displayFolder="" count="2" memberValueDatatype="5" unbalanced="0"/>
    <cacheHierarchy uniqueName="[Products].[Cost]" caption="Cost" attribute="1" defaultMemberUniqueName="[Products].[Cost].[All]" allUniqueName="[Products].[Cost].[All]" dimensionUniqueName="[Products]" displayFolder="" count="2"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1"/>
      </fieldsUsage>
    </cacheHierarchy>
    <cacheHierarchy uniqueName="[Regions].[ID]" caption="ID" attribute="1" defaultMemberUniqueName="[Regions].[ID].[All]" allUniqueName="[Regions].[ID].[All]" dimensionUniqueName="[Regions]" displayFolder="" count="2" memberValueDatatype="20" unbalanced="0"/>
    <cacheHierarchy uniqueName="[Regions].[Name]" caption="Name" attribute="1" defaultMemberUniqueName="[Regions].[Name].[All]" allUniqueName="[Regions].[Name].[All]" dimensionUniqueName="[Regions]" displayFolder="" count="2" memberValueDatatype="130" unbalanced="0"/>
    <cacheHierarchy uniqueName="[Service Calls].[Call ID]" caption="Call ID" attribute="1" defaultMemberUniqueName="[Service Calls].[Call ID].[All]" allUniqueName="[Service Calls].[Call ID].[All]" dimensionUniqueName="[Service Calls]" displayFolder="" count="2" memberValueDatatype="20" unbalanced="0"/>
    <cacheHierarchy uniqueName="[Service Calls].[Date Service]" caption="Date Service" attribute="1" time="1" defaultMemberUniqueName="[Service Calls].[Date Service].[All]" allUniqueName="[Service Calls].[Date Service].[All]" dimensionUniqueName="[Service Calls]" displayFolder="" count="2" memberValueDatatype="7" unbalanced="0"/>
    <cacheHierarchy uniqueName="[Service Calls].[CustomerID]" caption="CustomerID" attribute="1" defaultMemberUniqueName="[Service Calls].[CustomerID].[All]" allUniqueName="[Service Calls].[CustomerID].[All]" dimensionUniqueName="[Service Calls]" displayFolder="" count="2" memberValueDatatype="20" unbalanced="0"/>
    <cacheHierarchy uniqueName="[Service Calls].[ProductID]" caption="ProductID" attribute="1" defaultMemberUniqueName="[Service Calls].[ProductID].[All]" allUniqueName="[Service Calls].[ProductID].[All]" dimensionUniqueName="[Service Calls]" displayFolder="" count="2" memberValueDatatype="20" unbalanced="0"/>
    <cacheHierarchy uniqueName="[Service Calls].[WaitTime]" caption="WaitTime" attribute="1" defaultMemberUniqueName="[Service Calls].[WaitTime].[All]" allUniqueName="[Service Calls].[WaitTime].[All]" dimensionUniqueName="[Service Calls]" displayFolder="" count="2" memberValueDatatype="20" unbalanced="0"/>
    <cacheHierarchy uniqueName="[Service Calls].[CallAbandoned]" caption="CallAbandoned" attribute="1" defaultMemberUniqueName="[Service Calls].[CallAbandoned].[All]" allUniqueName="[Service Calls].[CallAbandoned].[All]" dimensionUniqueName="[Service Calls]" displayFolder="" count="2" memberValueDatatype="20" unbalanced="0"/>
    <cacheHierarchy uniqueName="[Service Calls].[CallDuration]" caption="CallDuration" attribute="1" defaultMemberUniqueName="[Service Calls].[CallDuration].[All]" allUniqueName="[Service Calls].[CallDuration].[All]" dimensionUniqueName="[Service Calls]" displayFolder="" count="2"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2" memberValueDatatype="20" unbalanced="0"/>
    <cacheHierarchy uniqueName="[Service Calls].[CallDate]" caption="CallDate" attribute="1" time="1" defaultMemberUniqueName="[Service Calls].[CallDate].[All]" allUniqueName="[Service Calls].[CallDate].[All]" dimensionUniqueName="[Service Calls]" displayFolder="" count="2" memberValueDatatype="7" unbalanced="0"/>
    <cacheHierarchy uniqueName="[SlicerTable].[Measure]" caption="Measure" attribute="1" defaultMemberUniqueName="[SlicerTable].[Measure].[All]" allUniqueName="[SlicerTable].[Measure].[All]" dimensionUniqueName="[SlicerTable]" displayFolder="" count="2" memberValueDatatype="130" unbalanced="0">
      <fieldsUsage count="2">
        <fieldUsage x="-1"/>
        <fieldUsage x="0"/>
      </fieldsUsage>
    </cacheHierarchy>
    <cacheHierarchy uniqueName="[States].[ID]" caption="ID" attribute="1" defaultMemberUniqueName="[States].[ID].[All]" allUniqueName="[States].[ID].[All]" dimensionUniqueName="[States]" displayFolder="" count="2" memberValueDatatype="20" unbalanced="0"/>
    <cacheHierarchy uniqueName="[States].[Code]" caption="Code" attribute="1" defaultMemberUniqueName="[States].[Code].[All]" allUniqueName="[States].[Code].[All]" dimensionUniqueName="[States]" displayFolder="" count="2" memberValueDatatype="130" unbalanced="0"/>
    <cacheHierarchy uniqueName="[States].[Name]" caption="Name" attribute="1" defaultMemberUniqueName="[States].[Name].[All]" allUniqueName="[States].[Name].[All]" dimensionUniqueName="[States]" displayFolder="" count="2" memberValueDatatype="130" unbalanced="0"/>
    <cacheHierarchy uniqueName="[States].[RegionID]" caption="RegionID" attribute="1" defaultMemberUniqueName="[States].[RegionID].[All]" allUniqueName="[States].[RegionID].[All]" dimensionUniqueName="[States]" displayFolder="" count="2"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9"/>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1"/>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8"/>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2"/>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2"/>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7"/>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7"/>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5"/>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5"/>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20"/>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3"/>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8"/>
        </ext>
      </extLst>
    </cacheHierarchy>
  </cacheHierarchies>
  <kpis count="0"/>
  <tupleCache>
    <entries count="25">
      <n v="1342" in="0">
        <tpls c="4">
          <tpl fld="3" item="0"/>
          <tpl fld="2" item="2"/>
          <tpl fld="1" item="1"/>
          <tpl hier="44" item="0"/>
        </tpls>
      </n>
      <n v="10866" in="0">
        <tpls c="4">
          <tpl fld="3" item="0"/>
          <tpl fld="2" item="8"/>
          <tpl fld="1" item="1"/>
          <tpl hier="44" item="0"/>
        </tpls>
      </n>
      <n v="799" in="0">
        <tpls c="4">
          <tpl fld="3" item="0"/>
          <tpl fld="2" item="7"/>
          <tpl fld="1" item="0"/>
          <tpl hier="44" item="0"/>
        </tpls>
      </n>
      <n v="2261" in="0">
        <tpls c="4">
          <tpl fld="3" item="0"/>
          <tpl fld="2" item="11"/>
          <tpl fld="1" item="2"/>
          <tpl hier="44" item="0"/>
        </tpls>
      </n>
      <n v="1071" in="0">
        <tpls c="4">
          <tpl fld="3" item="0"/>
          <tpl fld="2" item="0"/>
          <tpl fld="1" item="0"/>
          <tpl hier="44" item="0"/>
        </tpls>
      </n>
      <n v="1759" in="0">
        <tpls c="4">
          <tpl fld="3" item="0"/>
          <tpl fld="2" item="14"/>
          <tpl fld="1" item="0"/>
          <tpl hier="44" item="0"/>
        </tpls>
      </n>
      <n v="2679" in="0">
        <tpls c="4">
          <tpl fld="3" item="0"/>
          <tpl fld="2" item="1"/>
          <tpl fld="1" item="0"/>
          <tpl hier="44" item="0"/>
        </tpls>
      </n>
      <n v="1534" in="0">
        <tpls c="4">
          <tpl fld="3" item="0"/>
          <tpl fld="2" item="12"/>
          <tpl fld="1" item="1"/>
          <tpl hier="44" item="0"/>
        </tpls>
      </n>
      <n v="547" in="0">
        <tpls c="4">
          <tpl fld="3" item="0"/>
          <tpl fld="2" item="16"/>
          <tpl fld="1" item="2"/>
          <tpl hier="44" item="0"/>
        </tpls>
      </n>
      <n v="1623" in="0">
        <tpls c="4">
          <tpl fld="3" item="0"/>
          <tpl fld="2" item="15"/>
          <tpl fld="1" item="1"/>
          <tpl hier="44" item="0"/>
        </tpls>
      </n>
      <n v="2396" in="0">
        <tpls c="4">
          <tpl fld="3" item="0"/>
          <tpl fld="2" item="17"/>
          <tpl fld="1" item="0"/>
          <tpl hier="44" item="0"/>
        </tpls>
      </n>
      <n v="3508" in="0">
        <tpls c="4">
          <tpl fld="3" item="0"/>
          <tpl fld="2" item="6"/>
          <tpl fld="1" item="0"/>
          <tpl hier="44" item="0"/>
        </tpls>
      </n>
      <n v="6837" in="0">
        <tpls c="4">
          <tpl fld="3" item="0"/>
          <tpl fld="2" item="4"/>
          <tpl fld="1" item="2"/>
          <tpl hier="44" item="0"/>
        </tpls>
      </n>
      <n v="825" in="0">
        <tpls c="4">
          <tpl fld="3" item="0"/>
          <tpl fld="2" item="21"/>
          <tpl fld="1" item="2"/>
          <tpl hier="44" item="0"/>
        </tpls>
      </n>
      <n v="969" in="0">
        <tpls c="4">
          <tpl fld="3" item="0"/>
          <tpl fld="2" item="3"/>
          <tpl fld="1" item="0"/>
          <tpl hier="44" item="0"/>
        </tpls>
      </n>
      <n v="1772" in="0">
        <tpls c="4">
          <tpl fld="3" item="0"/>
          <tpl fld="2" item="24"/>
          <tpl fld="1" item="2"/>
          <tpl hier="44" item="0"/>
        </tpls>
      </n>
      <n v="6143" in="0">
        <tpls c="4">
          <tpl fld="3" item="0"/>
          <tpl fld="2" item="22"/>
          <tpl fld="1" item="0"/>
          <tpl hier="44" item="0"/>
        </tpls>
      </n>
      <n v="9205" in="0">
        <tpls c="4">
          <tpl fld="3" item="0"/>
          <tpl fld="2" item="23"/>
          <tpl fld="1" item="1"/>
          <tpl hier="44" item="0"/>
        </tpls>
      </n>
      <n v="816" in="0">
        <tpls c="4">
          <tpl fld="3" item="0"/>
          <tpl fld="2" item="13"/>
          <tpl fld="1" item="0"/>
          <tpl hier="44" item="0"/>
        </tpls>
      </n>
      <n v="3081" in="0">
        <tpls c="4">
          <tpl fld="3" item="0"/>
          <tpl fld="2" item="20"/>
          <tpl fld="1" item="1"/>
          <tpl hier="44" item="0"/>
        </tpls>
      </n>
      <n v="3722" in="0">
        <tpls c="4">
          <tpl fld="3" item="0"/>
          <tpl fld="2" item="10"/>
          <tpl fld="1" item="1"/>
          <tpl hier="44" item="0"/>
        </tpls>
      </n>
      <n v="2550" in="0">
        <tpls c="4">
          <tpl fld="3" item="0"/>
          <tpl fld="2" item="9"/>
          <tpl fld="1" item="1"/>
          <tpl hier="44" item="0"/>
        </tpls>
      </n>
      <n v="1552" in="0">
        <tpls c="4">
          <tpl fld="3" item="0"/>
          <tpl fld="2" item="18"/>
          <tpl fld="1" item="0"/>
          <tpl hier="44" item="0"/>
        </tpls>
      </n>
      <n v="2691" in="0">
        <tpls c="4">
          <tpl fld="3" item="0"/>
          <tpl fld="2" item="5"/>
          <tpl fld="1" item="1"/>
          <tpl hier="44" item="0"/>
        </tpls>
      </n>
      <n v="659" in="0">
        <tpls c="4">
          <tpl fld="3" item="0"/>
          <tpl fld="2" item="19"/>
          <tpl fld="1" item="2"/>
          <tpl hier="44" item="0"/>
        </tpls>
      </n>
    </entries>
    <sets count="1">
      <set count="1" maxRank="1" setDefinition="{[SlicerTable].[Measure].&amp;[Line Items Sold]}">
        <tpls c="1">
          <tpl fld="0" item="0"/>
        </tpls>
      </set>
    </sets>
    <queryCache count="29">
      <query mdx="[Products].[Product Category].&amp;[Surfing Product]">
        <tpls c="1">
          <tpl fld="1" item="0"/>
        </tpls>
      </query>
      <query mdx="[Products].[Name].&amp;[Wetsuit]">
        <tpls c="1">
          <tpl fld="2" item="0"/>
        </tpls>
      </query>
      <query mdx="[Products].[Name].&amp;[Skimboard]">
        <tpls c="1">
          <tpl fld="2" item="1"/>
        </tpls>
      </query>
      <query mdx="[Products].[Product Category].&amp;[Beach Supplies]">
        <tpls c="1">
          <tpl fld="1" item="1"/>
        </tpls>
      </query>
      <query mdx="[Products].[Name].&amp;[Beach Umbrella]">
        <tpls c="1">
          <tpl fld="2" item="2"/>
        </tpls>
      </query>
      <query mdx="[Products].[Name].&amp;[Fins]">
        <tpls c="1">
          <tpl fld="2" item="3"/>
        </tpls>
      </query>
      <query mdx="[Products].[Product Category].&amp;[Ridding Supplies]">
        <tpls c="1">
          <tpl fld="1" item="2"/>
        </tpls>
      </query>
      <query mdx="[Products].[Name].&amp;[Trucker Hat]">
        <tpls c="1">
          <tpl fld="2" item="4"/>
        </tpls>
      </query>
      <query mdx="[Products].[Name].&amp;[Sun Shirt]">
        <tpls c="1">
          <tpl fld="2" item="5"/>
        </tpls>
      </query>
      <query mdx="[Products].[Name].&amp;[Longboard]">
        <tpls c="1">
          <tpl fld="2" item="6"/>
        </tpls>
      </query>
      <query mdx="[Measures].[DynamicMeasure]">
        <tpls c="1">
          <tpl fld="3" item="0"/>
        </tpls>
      </query>
      <query mdx="[Products].[Name].&amp;[Paddle]">
        <tpls c="1">
          <tpl fld="2" item="7"/>
        </tpls>
      </query>
      <query mdx="[Products].[Name].&amp;[Straw Hat]">
        <tpls c="1">
          <tpl fld="2" item="8"/>
        </tpls>
      </query>
      <query mdx="[Products].[Name].&amp;[Beach Chair]">
        <tpls c="1">
          <tpl fld="2" item="9"/>
        </tpls>
      </query>
      <query mdx="[Products].[Name].&amp;[Beach Towel]">
        <tpls c="1">
          <tpl fld="2" item="10"/>
        </tpls>
      </query>
      <query mdx="[Products].[Name].&amp;[Skateboard]">
        <tpls c="1">
          <tpl fld="2" item="11"/>
        </tpls>
      </query>
      <query mdx="[Products].[Name].&amp;[Paddleboard]">
        <tpls c="1">
          <tpl fld="2" item="12"/>
        </tpls>
      </query>
      <query mdx="[Products].[Name].&amp;[Bodyboard]">
        <tpls c="1">
          <tpl fld="2" item="13"/>
        </tpls>
      </query>
      <query mdx="[Products].[Name].&amp;[Leash]">
        <tpls c="1">
          <tpl fld="2" item="14"/>
        </tpls>
      </query>
      <query mdx="[Products].[Name].&amp;[Flip Flops]">
        <tpls c="1">
          <tpl fld="2" item="15"/>
        </tpls>
      </query>
      <query mdx="[Products].[Name].&amp;[Elbow Pads]">
        <tpls c="1">
          <tpl fld="2" item="16"/>
        </tpls>
      </query>
      <query mdx="[Products].[Name].&amp;[Balsa Board]">
        <tpls c="1">
          <tpl fld="2" item="17"/>
        </tpls>
      </query>
      <query mdx="[Products].[Name].&amp;[Softboard]">
        <tpls c="1">
          <tpl fld="2" item="18"/>
        </tpls>
      </query>
      <query mdx="[Products].[Name].&amp;[Knee Pads]">
        <tpls c="1">
          <tpl fld="2" item="19"/>
        </tpls>
      </query>
      <query mdx="[Products].[Name].&amp;[Board Shorts]">
        <tpls c="1">
          <tpl fld="2" item="20"/>
        </tpls>
      </query>
      <query mdx="[Products].[Name].&amp;[Bike Helmet]">
        <tpls c="1">
          <tpl fld="2" item="21"/>
        </tpls>
      </query>
      <query mdx="[Products].[Name].&amp;[Shortboard]">
        <tpls c="1">
          <tpl fld="2" item="22"/>
        </tpls>
      </query>
      <query mdx="[Products].[Name].&amp;[Sunblock]">
        <tpls c="1">
          <tpl fld="2" item="23"/>
        </tpls>
      </query>
      <query mdx="[Products].[Name].&amp;[Beach Cruiser Bicycle]">
        <tpls c="1">
          <tpl fld="2" item="24"/>
        </tpls>
      </query>
    </queryCache>
    <serverFormats count="1">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1296297" createdVersion="3" refreshedVersion="7" minRefreshableVersion="3" recordCount="0" supportSubquery="1" supportAdvancedDrill="1" xr:uid="{2BE2F81E-1A69-401A-921D-7A288B2D0213}">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licerData="1" pivotCacheId="505658504"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8009256" createdVersion="3" refreshedVersion="7" minRefreshableVersion="3" recordCount="0" supportSubquery="1" supportAdvancedDrill="1" xr:uid="{0EC44D6F-43C8-4DAF-82A8-B63C2D2E1156}">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licerData="1" pivotCacheId="112818549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D218AD4-CC96-4F0C-90C1-DC3A86280070}" name="PivotChartTable3" cacheId="23"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1">
  <location ref="A1:E20" firstHeaderRow="1" firstDataRow="2" firstDataCol="1"/>
  <pivotFields count="5">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xis="axisCol" allDrilled="1" subtotalTop="0" showAll="0" dataSourceSort="1" defaultSubtotal="0" defaultAttributeDrillState="1">
      <items count="3">
        <item x="0"/>
        <item x="1"/>
        <item x="2"/>
      </items>
    </pivotField>
  </pivotFields>
  <rowFields count="2">
    <field x="0"/>
    <field x="1"/>
  </rowFields>
  <rowItems count="18">
    <i>
      <x/>
    </i>
    <i r="1">
      <x/>
    </i>
    <i r="1">
      <x v="1"/>
    </i>
    <i>
      <x v="1"/>
    </i>
    <i r="1">
      <x v="2"/>
    </i>
    <i r="1">
      <x v="3"/>
    </i>
    <i r="1">
      <x/>
    </i>
    <i r="1">
      <x v="1"/>
    </i>
    <i>
      <x v="2"/>
    </i>
    <i r="1">
      <x v="2"/>
    </i>
    <i r="1">
      <x v="3"/>
    </i>
    <i r="1">
      <x/>
    </i>
    <i r="1">
      <x v="1"/>
    </i>
    <i>
      <x v="3"/>
    </i>
    <i r="1">
      <x v="2"/>
    </i>
    <i r="1">
      <x v="3"/>
    </i>
    <i r="1">
      <x/>
    </i>
    <i t="grand">
      <x/>
    </i>
  </rowItems>
  <colFields count="1">
    <field x="4"/>
  </colFields>
  <colItems count="4">
    <i>
      <x/>
    </i>
    <i>
      <x v="1"/>
    </i>
    <i>
      <x v="2"/>
    </i>
    <i t="grand">
      <x/>
    </i>
  </colItems>
  <dataFields count="1">
    <dataField fld="2"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licerTable].[Measure].&amp;[Line Items Sold]"/>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8" columnCount="4" cacheId="1315139182">
        <x15:pivotRow count="4">
          <x15:c t="e">
            <x15:v/>
          </x15:c>
          <x15:c t="e">
            <x15:v/>
          </x15:c>
          <x15:c t="e">
            <x15:v/>
          </x15:c>
          <x15:c t="e">
            <x15:v/>
          </x15:c>
        </x15:pivotRow>
        <x15:pivotRow count="4">
          <x15:c>
            <x15:v>241</x15:v>
          </x15:c>
          <x15:c>
            <x15:v>180</x15:v>
          </x15:c>
          <x15:c>
            <x15:v>777</x15:v>
          </x15:c>
          <x15:c>
            <x15:v>1198</x15:v>
          </x15:c>
        </x15:pivotRow>
        <x15:pivotRow count="4">
          <x15:c>
            <x15:v>277</x15:v>
          </x15:c>
          <x15:c>
            <x15:v>237</x15:v>
          </x15:c>
          <x15:c>
            <x15:v>977</x15:v>
          </x15:c>
          <x15:c>
            <x15:v>1491</x15:v>
          </x15:c>
        </x15:pivotRow>
        <x15:pivotRow count="4">
          <x15:c t="e">
            <x15:v/>
          </x15:c>
          <x15:c t="e">
            <x15:v/>
          </x15:c>
          <x15:c t="e">
            <x15:v/>
          </x15:c>
          <x15:c t="e">
            <x15:v/>
          </x15:c>
        </x15:pivotRow>
        <x15:pivotRow count="4">
          <x15:c>
            <x15:v>194</x15:v>
          </x15:c>
          <x15:c>
            <x15:v>250</x15:v>
          </x15:c>
          <x15:c>
            <x15:v>886</x15:v>
          </x15:c>
          <x15:c>
            <x15:v>1330</x15:v>
          </x15:c>
        </x15:pivotRow>
        <x15:pivotRow count="4">
          <x15:c>
            <x15:v>277</x15:v>
          </x15:c>
          <x15:c>
            <x15:v>248</x15:v>
          </x15:c>
          <x15:c>
            <x15:v>1049</x15:v>
          </x15:c>
          <x15:c>
            <x15:v>1574</x15:v>
          </x15:c>
        </x15:pivotRow>
        <x15:pivotRow count="4">
          <x15:c>
            <x15:v>1202</x15:v>
          </x15:c>
          <x15:c>
            <x15:v>825</x15:v>
          </x15:c>
          <x15:c>
            <x15:v>1662</x15:v>
          </x15:c>
          <x15:c>
            <x15:v>3689</x15:v>
          </x15:c>
        </x15:pivotRow>
        <x15:pivotRow count="4">
          <x15:c>
            <x15:v>1040</x15:v>
          </x15:c>
          <x15:c>
            <x15:v>730</x15:v>
          </x15:c>
          <x15:c>
            <x15:v>1364</x15:v>
          </x15:c>
          <x15:c>
            <x15:v>3134</x15:v>
          </x15:c>
        </x15:pivotRow>
        <x15:pivotRow count="4">
          <x15:c t="e">
            <x15:v/>
          </x15:c>
          <x15:c t="e">
            <x15:v/>
          </x15:c>
          <x15:c t="e">
            <x15:v/>
          </x15:c>
          <x15:c t="e">
            <x15:v/>
          </x15:c>
        </x15:pivotRow>
        <x15:pivotRow count="4">
          <x15:c>
            <x15:v>801</x15:v>
          </x15:c>
          <x15:c>
            <x15:v>557</x15:v>
          </x15:c>
          <x15:c>
            <x15:v>1181</x15:v>
          </x15:c>
          <x15:c>
            <x15:v>2539</x15:v>
          </x15:c>
        </x15:pivotRow>
        <x15:pivotRow count="4">
          <x15:c>
            <x15:v>1081</x15:v>
          </x15:c>
          <x15:c>
            <x15:v>761</x15:v>
          </x15:c>
          <x15:c>
            <x15:v>1540</x15:v>
          </x15:c>
          <x15:c>
            <x15:v>3382</x15:v>
          </x15:c>
        </x15:pivotRow>
        <x15:pivotRow count="4">
          <x15:c>
            <x15:v>5445</x15:v>
          </x15:c>
          <x15:c>
            <x15:v>1636</x15:v>
          </x15:c>
          <x15:c>
            <x15:v>2625</x15:v>
          </x15:c>
          <x15:c>
            <x15:v>9706</x15:v>
          </x15:c>
        </x15:pivotRow>
        <x15:pivotRow count="4">
          <x15:c>
            <x15:v>7621</x15:v>
          </x15:c>
          <x15:c>
            <x15:v>2230</x15:v>
          </x15:c>
          <x15:c>
            <x15:v>2889</x15:v>
          </x15:c>
          <x15:c>
            <x15:v>12740</x15:v>
          </x15:c>
        </x15:pivotRow>
        <x15:pivotRow count="4">
          <x15:c t="e">
            <x15:v/>
          </x15:c>
          <x15:c t="e">
            <x15:v/>
          </x15:c>
          <x15:c t="e">
            <x15:v/>
          </x15:c>
          <x15:c t="e">
            <x15:v/>
          </x15:c>
        </x15:pivotRow>
        <x15:pivotRow count="4">
          <x15:c>
            <x15:v>7600</x15:v>
          </x15:c>
          <x15:c>
            <x15:v>2077</x15:v>
          </x15:c>
          <x15:c>
            <x15:v>2864</x15:v>
          </x15:c>
          <x15:c>
            <x15:v>12541</x15:v>
          </x15:c>
        </x15:pivotRow>
        <x15:pivotRow count="4">
          <x15:c>
            <x15:v>8785</x15:v>
          </x15:c>
          <x15:c>
            <x15:v>2584</x15:v>
          </x15:c>
          <x15:c>
            <x15:v>3519</x15:v>
          </x15:c>
          <x15:c>
            <x15:v>14888</x15:v>
          </x15:c>
        </x15:pivotRow>
        <x15:pivotRow count="4">
          <x15:c>
            <x15:v>2050</x15:v>
          </x15:c>
          <x15:c>
            <x15:v>586</x15:v>
          </x15:c>
          <x15:c>
            <x15:v>359</x15:v>
          </x15:c>
          <x15:c>
            <x15:v>2995</x15:v>
          </x15:c>
        </x15:pivotRow>
        <x15:pivotRow count="4">
          <x15:c>
            <x15:v>36614</x15:v>
          </x15:c>
          <x15:c>
            <x15:v>12901</x15:v>
          </x15:c>
          <x15:c>
            <x15:v>21692</x15:v>
          </x15:c>
          <x15:c>
            <x15:v>71207</x15:v>
          </x15:c>
        </x15:pivotRow>
      </x15:pivotTableData>
    </ext>
    <ext xmlns:x15="http://schemas.microsoft.com/office/spreadsheetml/2010/11/main" uri="{E67621CE-5B39-4880-91FE-76760E9C1902}">
      <x15:pivotTableUISettings>
        <x15:activeTabTopLevelEntity name="[Calender]"/>
        <x15:activeTabTopLevelEntity name="[SlicerTable]"/>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13" cacheId="14" applyNumberFormats="0" applyBorderFormats="0" applyFontFormats="0" applyPatternFormats="0" applyAlignmentFormats="0" applyWidthHeightFormats="1" dataCaption="Werte" updatedVersion="7" minRefreshableVersion="3" useAutoFormatting="1" subtotalHiddenItems="1" itemPrintTitles="1" createdVersion="7" indent="0" outline="1" outlineData="1" multipleFieldFilters="0" chartFormat="3">
  <location ref="A1:E20" firstHeaderRow="1" firstDataRow="2" firstDataCol="1"/>
  <pivotFields count="6">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2">
    <field x="0"/>
    <field x="1"/>
  </rowFields>
  <rowItems count="18">
    <i>
      <x/>
    </i>
    <i r="1">
      <x/>
    </i>
    <i r="1">
      <x v="1"/>
    </i>
    <i>
      <x v="1"/>
    </i>
    <i r="1">
      <x v="2"/>
    </i>
    <i r="1">
      <x v="3"/>
    </i>
    <i r="1">
      <x/>
    </i>
    <i r="1">
      <x v="1"/>
    </i>
    <i>
      <x v="2"/>
    </i>
    <i r="1">
      <x v="2"/>
    </i>
    <i r="1">
      <x v="3"/>
    </i>
    <i r="1">
      <x/>
    </i>
    <i r="1">
      <x v="1"/>
    </i>
    <i>
      <x v="3"/>
    </i>
    <i r="1">
      <x v="2"/>
    </i>
    <i r="1">
      <x v="3"/>
    </i>
    <i r="1">
      <x/>
    </i>
    <i t="grand">
      <x/>
    </i>
  </rowItems>
  <colFields count="1">
    <field x="2"/>
  </colFields>
  <colItems count="4">
    <i>
      <x/>
    </i>
    <i>
      <x v="1"/>
    </i>
    <i>
      <x v="2"/>
    </i>
    <i t="grand">
      <x/>
    </i>
  </colItems>
  <dataFields count="1">
    <dataField fld="3" subtotal="count" baseField="0" baseItem="0"/>
  </dataFields>
  <chartFormats count="6">
    <chartFormat chart="2" format="50" series="1">
      <pivotArea type="data" outline="0" fieldPosition="0">
        <references count="1">
          <reference field="2" count="1" selected="0">
            <x v="0"/>
          </reference>
        </references>
      </pivotArea>
    </chartFormat>
    <chartFormat chart="2" format="51" series="1">
      <pivotArea type="data" outline="0" fieldPosition="0">
        <references count="1">
          <reference field="2" count="1" selected="0">
            <x v="1"/>
          </reference>
        </references>
      </pivotArea>
    </chartFormat>
    <chartFormat chart="2" format="52" series="1">
      <pivotArea type="data" outline="0" fieldPosition="0">
        <references count="1">
          <reference field="2" count="1" selected="0">
            <x v="2"/>
          </reference>
        </references>
      </pivotArea>
    </chartFormat>
    <chartFormat chart="2" format="53" series="1">
      <pivotArea type="data" outline="0" fieldPosition="0">
        <references count="2">
          <reference field="4294967294" count="1" selected="0">
            <x v="0"/>
          </reference>
          <reference field="2" count="1" selected="0">
            <x v="0"/>
          </reference>
        </references>
      </pivotArea>
    </chartFormat>
    <chartFormat chart="2" format="54" series="1">
      <pivotArea type="data" outline="0" fieldPosition="0">
        <references count="2">
          <reference field="4294967294" count="1" selected="0">
            <x v="0"/>
          </reference>
          <reference field="2" count="1" selected="0">
            <x v="1"/>
          </reference>
        </references>
      </pivotArea>
    </chartFormat>
    <chartFormat chart="2" format="55" series="1">
      <pivotArea type="data" outline="0" fieldPosition="0">
        <references count="2">
          <reference field="4294967294" count="1" selected="0">
            <x v="0"/>
          </reference>
          <reference field="2" count="1" selected="0">
            <x v="2"/>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licerTable].[Measure].&amp;[Line Items Sold]"/>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8" columnCount="4" cacheId="585734344">
        <x15:pivotRow count="4">
          <x15:c t="e">
            <x15:v/>
          </x15:c>
          <x15:c t="e">
            <x15:v/>
          </x15:c>
          <x15:c t="e">
            <x15:v/>
          </x15:c>
          <x15:c t="e">
            <x15:v/>
          </x15:c>
        </x15:pivotRow>
        <x15:pivotRow count="4">
          <x15:c>
            <x15:v>241</x15:v>
          </x15:c>
          <x15:c>
            <x15:v>180</x15:v>
          </x15:c>
          <x15:c>
            <x15:v>777</x15:v>
          </x15:c>
          <x15:c>
            <x15:v>1198</x15:v>
          </x15:c>
        </x15:pivotRow>
        <x15:pivotRow count="4">
          <x15:c>
            <x15:v>277</x15:v>
          </x15:c>
          <x15:c>
            <x15:v>237</x15:v>
          </x15:c>
          <x15:c>
            <x15:v>977</x15:v>
          </x15:c>
          <x15:c>
            <x15:v>1491</x15:v>
          </x15:c>
        </x15:pivotRow>
        <x15:pivotRow count="4">
          <x15:c t="e">
            <x15:v/>
          </x15:c>
          <x15:c t="e">
            <x15:v/>
          </x15:c>
          <x15:c t="e">
            <x15:v/>
          </x15:c>
          <x15:c t="e">
            <x15:v/>
          </x15:c>
        </x15:pivotRow>
        <x15:pivotRow count="4">
          <x15:c>
            <x15:v>194</x15:v>
          </x15:c>
          <x15:c>
            <x15:v>250</x15:v>
          </x15:c>
          <x15:c>
            <x15:v>886</x15:v>
          </x15:c>
          <x15:c>
            <x15:v>1330</x15:v>
          </x15:c>
        </x15:pivotRow>
        <x15:pivotRow count="4">
          <x15:c>
            <x15:v>277</x15:v>
          </x15:c>
          <x15:c>
            <x15:v>248</x15:v>
          </x15:c>
          <x15:c>
            <x15:v>1049</x15:v>
          </x15:c>
          <x15:c>
            <x15:v>1574</x15:v>
          </x15:c>
        </x15:pivotRow>
        <x15:pivotRow count="4">
          <x15:c>
            <x15:v>1202</x15:v>
          </x15:c>
          <x15:c>
            <x15:v>825</x15:v>
          </x15:c>
          <x15:c>
            <x15:v>1662</x15:v>
          </x15:c>
          <x15:c>
            <x15:v>3689</x15:v>
          </x15:c>
        </x15:pivotRow>
        <x15:pivotRow count="4">
          <x15:c>
            <x15:v>1040</x15:v>
          </x15:c>
          <x15:c>
            <x15:v>730</x15:v>
          </x15:c>
          <x15:c>
            <x15:v>1364</x15:v>
          </x15:c>
          <x15:c>
            <x15:v>3134</x15:v>
          </x15:c>
        </x15:pivotRow>
        <x15:pivotRow count="4">
          <x15:c t="e">
            <x15:v/>
          </x15:c>
          <x15:c t="e">
            <x15:v/>
          </x15:c>
          <x15:c t="e">
            <x15:v/>
          </x15:c>
          <x15:c t="e">
            <x15:v/>
          </x15:c>
        </x15:pivotRow>
        <x15:pivotRow count="4">
          <x15:c>
            <x15:v>801</x15:v>
          </x15:c>
          <x15:c>
            <x15:v>557</x15:v>
          </x15:c>
          <x15:c>
            <x15:v>1181</x15:v>
          </x15:c>
          <x15:c>
            <x15:v>2539</x15:v>
          </x15:c>
        </x15:pivotRow>
        <x15:pivotRow count="4">
          <x15:c>
            <x15:v>1081</x15:v>
          </x15:c>
          <x15:c>
            <x15:v>761</x15:v>
          </x15:c>
          <x15:c>
            <x15:v>1540</x15:v>
          </x15:c>
          <x15:c>
            <x15:v>3382</x15:v>
          </x15:c>
        </x15:pivotRow>
        <x15:pivotRow count="4">
          <x15:c>
            <x15:v>5445</x15:v>
          </x15:c>
          <x15:c>
            <x15:v>1636</x15:v>
          </x15:c>
          <x15:c>
            <x15:v>2625</x15:v>
          </x15:c>
          <x15:c>
            <x15:v>9706</x15:v>
          </x15:c>
        </x15:pivotRow>
        <x15:pivotRow count="4">
          <x15:c>
            <x15:v>7621</x15:v>
          </x15:c>
          <x15:c>
            <x15:v>2230</x15:v>
          </x15:c>
          <x15:c>
            <x15:v>2889</x15:v>
          </x15:c>
          <x15:c>
            <x15:v>12740</x15:v>
          </x15:c>
        </x15:pivotRow>
        <x15:pivotRow count="4">
          <x15:c t="e">
            <x15:v/>
          </x15:c>
          <x15:c t="e">
            <x15:v/>
          </x15:c>
          <x15:c t="e">
            <x15:v/>
          </x15:c>
          <x15:c t="e">
            <x15:v/>
          </x15:c>
        </x15:pivotRow>
        <x15:pivotRow count="4">
          <x15:c>
            <x15:v>7600</x15:v>
          </x15:c>
          <x15:c>
            <x15:v>2077</x15:v>
          </x15:c>
          <x15:c>
            <x15:v>2864</x15:v>
          </x15:c>
          <x15:c>
            <x15:v>12541</x15:v>
          </x15:c>
        </x15:pivotRow>
        <x15:pivotRow count="4">
          <x15:c>
            <x15:v>8785</x15:v>
          </x15:c>
          <x15:c>
            <x15:v>2584</x15:v>
          </x15:c>
          <x15:c>
            <x15:v>3519</x15:v>
          </x15:c>
          <x15:c>
            <x15:v>14888</x15:v>
          </x15:c>
        </x15:pivotRow>
        <x15:pivotRow count="4">
          <x15:c>
            <x15:v>2050</x15:v>
          </x15:c>
          <x15:c>
            <x15:v>586</x15:v>
          </x15:c>
          <x15:c>
            <x15:v>359</x15:v>
          </x15:c>
          <x15:c>
            <x15:v>2995</x15:v>
          </x15:c>
        </x15:pivotRow>
        <x15:pivotRow count="4">
          <x15:c>
            <x15:v>36614</x15:v>
          </x15:c>
          <x15:c>
            <x15:v>12901</x15:v>
          </x15:c>
          <x15:c>
            <x15:v>21692</x15:v>
          </x15:c>
          <x15:c>
            <x15:v>71207</x15:v>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activeTabTopLevelEntity name="[Slicer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B3CABC9-EBE7-4D63-AB67-6DEB6807075C}" name="PivotChartTable7" cacheId="12" applyNumberFormats="0" applyBorderFormats="0" applyFontFormats="0" applyPatternFormats="0" applyAlignmentFormats="0" applyWidthHeightFormats="1" dataCaption="Werte" updatedVersion="7" minRefreshableVersion="5" useAutoFormatting="1" subtotalHiddenItems="1" itemPrintTitles="1" createdVersion="7" indent="0" outline="1" outlineData="1" multipleFieldFilters="0" chartFormat="1">
  <location ref="A1:J17" firstHeaderRow="1" firstDataRow="2" firstDataCol="1"/>
  <pivotFields count="5">
    <pivotField dataField="1" subtotalTop="0" showAll="0" defaultSubtotal="0"/>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2">
    <field x="1"/>
    <field x="2"/>
  </rowFields>
  <rowItems count="15">
    <i>
      <x/>
    </i>
    <i r="1">
      <x/>
    </i>
    <i>
      <x v="1"/>
    </i>
    <i r="1">
      <x v="1"/>
    </i>
    <i r="1">
      <x v="2"/>
    </i>
    <i r="1">
      <x v="3"/>
    </i>
    <i r="1">
      <x v="4"/>
    </i>
    <i r="1">
      <x v="5"/>
    </i>
    <i r="1">
      <x v="6"/>
    </i>
    <i r="1">
      <x v="7"/>
    </i>
    <i r="1">
      <x v="8"/>
    </i>
    <i r="1">
      <x v="9"/>
    </i>
    <i r="1">
      <x v="10"/>
    </i>
    <i r="1">
      <x v="11"/>
    </i>
    <i t="grand">
      <x/>
    </i>
  </rowItems>
  <colFields count="1">
    <field x="3"/>
  </colFields>
  <colItems count="9">
    <i>
      <x/>
    </i>
    <i>
      <x v="1"/>
    </i>
    <i>
      <x v="2"/>
    </i>
    <i>
      <x v="3"/>
    </i>
    <i>
      <x v="4"/>
    </i>
    <i>
      <x v="5"/>
    </i>
    <i>
      <x v="6"/>
    </i>
    <i>
      <x v="7"/>
    </i>
    <i t="grand">
      <x/>
    </i>
  </colItems>
  <dataFields count="1">
    <dataField fld="0" subtotal="count" baseField="0" baseItem="0"/>
  </dataFields>
  <chartFormats count="1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3" count="1" selected="0">
            <x v="0"/>
          </reference>
        </references>
      </pivotArea>
    </chartFormat>
    <chartFormat chart="0" format="2" series="1">
      <pivotArea type="data" outline="0" fieldPosition="0">
        <references count="2">
          <reference field="4294967294" count="1" selected="0">
            <x v="0"/>
          </reference>
          <reference field="3" count="1" selected="0">
            <x v="1"/>
          </reference>
        </references>
      </pivotArea>
    </chartFormat>
    <chartFormat chart="0" format="3" series="1">
      <pivotArea type="data" outline="0" fieldPosition="0">
        <references count="2">
          <reference field="4294967294" count="1" selected="0">
            <x v="0"/>
          </reference>
          <reference field="3" count="1" selected="0">
            <x v="2"/>
          </reference>
        </references>
      </pivotArea>
    </chartFormat>
    <chartFormat chart="0" format="4" series="1">
      <pivotArea type="data" outline="0" fieldPosition="0">
        <references count="2">
          <reference field="4294967294" count="1" selected="0">
            <x v="0"/>
          </reference>
          <reference field="3" count="1" selected="0">
            <x v="3"/>
          </reference>
        </references>
      </pivotArea>
    </chartFormat>
    <chartFormat chart="0" format="5" series="1">
      <pivotArea type="data" outline="0" fieldPosition="0">
        <references count="2">
          <reference field="4294967294" count="1" selected="0">
            <x v="0"/>
          </reference>
          <reference field="3" count="1" selected="0">
            <x v="4"/>
          </reference>
        </references>
      </pivotArea>
    </chartFormat>
    <chartFormat chart="0" format="6" series="1">
      <pivotArea type="data" outline="0" fieldPosition="0">
        <references count="2">
          <reference field="4294967294" count="1" selected="0">
            <x v="0"/>
          </reference>
          <reference field="3" count="1" selected="0">
            <x v="5"/>
          </reference>
        </references>
      </pivotArea>
    </chartFormat>
    <chartFormat chart="0" format="7" series="1">
      <pivotArea type="data" outline="0" fieldPosition="0">
        <references count="2">
          <reference field="4294967294" count="1" selected="0">
            <x v="0"/>
          </reference>
          <reference field="3" count="1" selected="0">
            <x v="6"/>
          </reference>
        </references>
      </pivotArea>
    </chartFormat>
    <chartFormat chart="0" format="8" series="1">
      <pivotArea type="data" outline="0" fieldPosition="0">
        <references count="2">
          <reference field="4294967294" count="1" selected="0">
            <x v="0"/>
          </reference>
          <reference field="3" count="1" selected="0">
            <x v="7"/>
          </reference>
        </references>
      </pivotArea>
    </chartFormat>
    <chartFormat chart="0" format="9" series="1">
      <pivotArea type="data" outline="0" fieldPosition="0">
        <references count="2">
          <reference field="4294967294" count="1" selected="0">
            <x v="0"/>
          </reference>
          <reference field="3" count="1" selected="0">
            <x v="8"/>
          </reference>
        </references>
      </pivotArea>
    </chartFormat>
  </chartFormats>
  <pivotHierarchies count="11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licerTable2].[Measure].&amp;[Avg Call Duration]"/>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1" type="dateBetween" evalOrder="-1" id="52" name="[Calender].[Date]">
      <autoFilter ref="A1">
        <filterColumn colId="0">
          <customFilters and="1">
            <customFilter operator="greaterThanOrEqual" val="43800"/>
            <customFilter operator="lessThanOrEqual" val="44165"/>
          </customFilters>
        </filterColumn>
      </autoFilter>
      <extLst>
        <ext xmlns:x15="http://schemas.microsoft.com/office/spreadsheetml/2010/11/main" uri="{0605FD5F-26C8-4aeb-8148-2DB25E43C511}">
          <x15:pivotFilter useWholeDay="1"/>
        </ext>
      </extLst>
    </filter>
  </filters>
  <rowHierarchiesUsage count="2">
    <rowHierarchyUsage hierarchyUsage="2"/>
    <rowHierarchyUsage hierarchyUsage="4"/>
  </rowHierarchiesUsage>
  <colHierarchiesUsage count="1">
    <colHierarchyUsage hierarchyUsage="3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quot;€&quot;;-#,0.00 &quot;€&quot;;#,0.00 &quot;€&quot;"/>
      </x15:pivotTableServerFormats>
    </ext>
    <ext xmlns:x15="http://schemas.microsoft.com/office/spreadsheetml/2010/11/main" uri="{44433962-1CF7-4059-B4EE-95C3D5FFCF73}">
      <x15:pivotTableData rowCount="15" columnCount="9" cacheId="522935936">
        <x15:pivotRow count="9">
          <x15:c t="bl">
            <x15:v/>
          </x15:c>
          <x15:c t="bl">
            <x15:v/>
          </x15:c>
          <x15:c t="bl">
            <x15:v/>
          </x15:c>
          <x15:c t="bl">
            <x15:v/>
          </x15:c>
          <x15:c t="bl">
            <x15:v/>
          </x15:c>
          <x15:c t="bl">
            <x15:v/>
          </x15:c>
          <x15:c t="bl">
            <x15:v/>
          </x15:c>
          <x15:c t="bl">
            <x15:v/>
          </x15:c>
          <x15:c t="bl">
            <x15:v/>
          </x15:c>
        </x15:pivotRow>
        <x15:pivotRow count="9">
          <x15:c>
            <x15:v>119879868897</x15:v>
            <x15:x in="0"/>
          </x15:c>
          <x15:c>
            <x15:v>464515530307</x15:v>
            <x15:x in="0"/>
          </x15:c>
          <x15:c>
            <x15:v>105665998747</x15:v>
            <x15:x in="0"/>
          </x15:c>
          <x15:c>
            <x15:v>23460232925</x15:v>
            <x15:x in="0"/>
          </x15:c>
          <x15:c>
            <x15:v>271013146631</x15:v>
            <x15:x in="0"/>
          </x15:c>
          <x15:c>
            <x15:v>159048635250</x15:v>
            <x15:x in="0"/>
          </x15:c>
          <x15:c t="e">
            <x15:v/>
            <x15:x in="0"/>
          </x15:c>
          <x15:c>
            <x15:v>-2315534500</x15:v>
            <x15:x in="0"/>
          </x15:c>
          <x15:c>
            <x15:v>1141267878257</x15:v>
            <x15:x in="0"/>
          </x15:c>
        </x15:pivotRow>
        <x15:pivotRow count="9">
          <x15:c t="bl">
            <x15:v/>
          </x15:c>
          <x15:c t="bl">
            <x15:v/>
          </x15:c>
          <x15:c t="bl">
            <x15:v/>
          </x15:c>
          <x15:c t="bl">
            <x15:v/>
          </x15:c>
          <x15:c t="bl">
            <x15:v/>
          </x15:c>
          <x15:c t="bl">
            <x15:v/>
          </x15:c>
          <x15:c t="bl">
            <x15:v/>
          </x15:c>
          <x15:c t="bl">
            <x15:v/>
          </x15:c>
          <x15:c t="bl">
            <x15:v/>
          </x15:c>
        </x15:pivotRow>
        <x15:pivotRow count="9">
          <x15:c>
            <x15:v>-5156345016</x15:v>
            <x15:x in="0"/>
          </x15:c>
          <x15:c>
            <x15:v>254871647340</x15:v>
            <x15:x in="0"/>
          </x15:c>
          <x15:c>
            <x15:v>13068273555</x15:v>
            <x15:x in="0"/>
          </x15:c>
          <x15:c>
            <x15:v>58061045022</x15:v>
            <x15:x in="0"/>
          </x15:c>
          <x15:c>
            <x15:v>-62986452102</x15:v>
            <x15:x in="0"/>
          </x15:c>
          <x15:c>
            <x15:v>107703573950</x15:v>
            <x15:x in="0"/>
          </x15:c>
          <x15:c t="e">
            <x15:v/>
            <x15:x in="0"/>
          </x15:c>
          <x15:c>
            <x15:v>284996103</x15:v>
            <x15:x in="0"/>
          </x15:c>
          <x15:c>
            <x15:v>365846738852</x15:v>
            <x15:x in="0"/>
          </x15:c>
        </x15:pivotRow>
        <x15:pivotRow count="9">
          <x15:c>
            <x15:v>92731611734</x15:v>
            <x15:x in="0"/>
          </x15:c>
          <x15:c>
            <x15:v>287830618047</x15:v>
            <x15:x in="0"/>
          </x15:c>
          <x15:c>
            <x15:v>87957103867</x15:v>
            <x15:x in="0"/>
          </x15:c>
          <x15:c>
            <x15:v>111304181940</x15:v>
            <x15:x in="0"/>
          </x15:c>
          <x15:c>
            <x15:v>184617693734</x15:v>
            <x15:x in="0"/>
          </x15:c>
          <x15:c>
            <x15:v>113208246322</x15:v>
            <x15:x in="0"/>
          </x15:c>
          <x15:c t="e">
            <x15:v/>
            <x15:x in="0"/>
          </x15:c>
          <x15:c t="e">
            <x15:v/>
            <x15:x in="0"/>
          </x15:c>
          <x15:c>
            <x15:v>877649455644</x15:v>
            <x15:x in="0"/>
          </x15:c>
        </x15:pivotRow>
        <x15:pivotRow count="9">
          <x15:c>
            <x15:v>87586063029</x15:v>
            <x15:x in="0"/>
          </x15:c>
          <x15:c>
            <x15:v>300975222724</x15:v>
            <x15:x in="0"/>
          </x15:c>
          <x15:c>
            <x15:v>57527959829</x15:v>
            <x15:x in="0"/>
          </x15:c>
          <x15:c>
            <x15:v>133958709035</x15:v>
            <x15:x in="0"/>
          </x15:c>
          <x15:c>
            <x15:v>124968801655</x15:v>
            <x15:x in="0"/>
          </x15:c>
          <x15:c>
            <x15:v>12822484089</x15:v>
            <x15:x in="0"/>
          </x15:c>
          <x15:c t="e">
            <x15:v/>
            <x15:x in="0"/>
          </x15:c>
          <x15:c>
            <x15:v>94998701</x15:v>
            <x15:x in="0"/>
          </x15:c>
          <x15:c>
            <x15:v>717934239062</x15:v>
            <x15:x in="0"/>
          </x15:c>
        </x15:pivotRow>
        <x15:pivotRow count="9">
          <x15:c>
            <x15:v>120845833821</x15:v>
            <x15:x in="0"/>
          </x15:c>
          <x15:c>
            <x15:v>109943558804</x15:v>
            <x15:x in="0"/>
          </x15:c>
          <x15:c>
            <x15:v>49159479833</x15:v>
            <x15:x in="0"/>
          </x15:c>
          <x15:c>
            <x15:v>93772241352</x15:v>
            <x15:x in="0"/>
          </x15:c>
          <x15:c>
            <x15:v>215037992940</x15:v>
            <x15:x in="0"/>
          </x15:c>
          <x15:c>
            <x15:v>239664156430</x15:v>
            <x15:x in="0"/>
          </x15:c>
          <x15:c t="e">
            <x15:v/>
            <x15:x in="0"/>
          </x15:c>
          <x15:c>
            <x15:v>6563464354</x15:v>
            <x15:x in="0"/>
          </x15:c>
          <x15:c>
            <x15:v>834986727534</x15:v>
            <x15:x in="0"/>
          </x15:c>
        </x15:pivotRow>
        <x15:pivotRow count="9">
          <x15:c>
            <x15:v>295667189918</x15:v>
            <x15:x in="0"/>
          </x15:c>
          <x15:c>
            <x15:v>298137059554</x15:v>
            <x15:x in="0"/>
          </x15:c>
          <x15:c>
            <x15:v>142935896847</x15:v>
            <x15:x in="0"/>
          </x15:c>
          <x15:c>
            <x15:v>155006706005</x15:v>
            <x15:x in="0"/>
          </x15:c>
          <x15:c>
            <x15:v>157498239297</x15:v>
            <x15:x in="0"/>
          </x15:c>
          <x15:c>
            <x15:v>162842664516</x15:v>
            <x15:x in="0"/>
          </x15:c>
          <x15:c t="e">
            <x15:v/>
            <x15:x in="0"/>
          </x15:c>
          <x15:c t="e">
            <x15:v/>
            <x15:x in="0"/>
          </x15:c>
          <x15:c>
            <x15:v>1212087756137</x15:v>
            <x15:x in="0"/>
          </x15:c>
        </x15:pivotRow>
        <x15:pivotRow count="9">
          <x15:c>
            <x15:v>65273653110</x15:v>
            <x15:x in="0"/>
          </x15:c>
          <x15:c>
            <x15:v>290488684580</x15:v>
            <x15:x in="0"/>
          </x15:c>
          <x15:c>
            <x15:v>134684385531</x15:v>
            <x15:x in="0"/>
          </x15:c>
          <x15:c>
            <x15:v>154773921918</x15:v>
            <x15:x in="0"/>
          </x15:c>
          <x15:c>
            <x15:v>171091090065</x15:v>
            <x15:x in="0"/>
          </x15:c>
          <x15:c>
            <x15:v>168018865077</x15:v>
            <x15:x in="0"/>
          </x15:c>
          <x15:c t="e">
            <x15:v/>
            <x15:x in="0"/>
          </x15:c>
          <x15:c>
            <x15:v>-7978620467</x15:v>
            <x15:x in="0"/>
          </x15:c>
          <x15:c>
            <x15:v>976351979814</x15:v>
            <x15:x in="0"/>
          </x15:c>
        </x15:pivotRow>
        <x15:pivotRow count="9">
          <x15:c>
            <x15:v>216711525486</x15:v>
            <x15:x in="0"/>
          </x15:c>
          <x15:c>
            <x15:v>354337671426</x15:v>
            <x15:x in="0"/>
          </x15:c>
          <x15:c>
            <x15:v>297787913263</x15:v>
            <x15:x in="0"/>
          </x15:c>
          <x15:c>
            <x15:v>263913753010</x15:v>
            <x15:x in="0"/>
          </x15:c>
          <x15:c>
            <x15:v>194936730385</x15:v>
            <x15:x in="0"/>
          </x15:c>
          <x15:c>
            <x15:v>637323552056</x15:v>
            <x15:x in="0"/>
          </x15:c>
          <x15:c t="e">
            <x15:v/>
            <x15:x in="0"/>
          </x15:c>
          <x15:c t="e">
            <x15:v/>
            <x15:x in="0"/>
          </x15:c>
          <x15:c>
            <x15:v>1965011145626</x15:v>
            <x15:x in="0"/>
          </x15:c>
        </x15:pivotRow>
        <x15:pivotRow count="9">
          <x15:c>
            <x15:v>919233760258</x15:v>
            <x15:x in="0"/>
          </x15:c>
          <x15:c>
            <x15:v>857074946924</x15:v>
            <x15:x in="0"/>
          </x15:c>
          <x15:c>
            <x15:v>288456323037</x15:v>
            <x15:x in="0"/>
          </x15:c>
          <x15:c>
            <x15:v>739397233922</x15:v>
            <x15:x in="0"/>
          </x15:c>
          <x15:c>
            <x15:v>1373125298213</x15:v>
            <x15:x in="0"/>
          </x15:c>
          <x15:c>
            <x15:v>1921500770999</x15:v>
            <x15:x in="0"/>
          </x15:c>
          <x15:c t="e">
            <x15:v/>
            <x15:x in="0"/>
          </x15:c>
          <x15:c>
            <x15:v>3066299520</x15:v>
            <x15:x in="0"/>
          </x15:c>
          <x15:c>
            <x15:v>6101854632873</x15:v>
            <x15:x in="0"/>
          </x15:c>
        </x15:pivotRow>
        <x15:pivotRow count="9">
          <x15:c>
            <x15:v>1173964584999</x15:v>
            <x15:x in="0"/>
          </x15:c>
          <x15:c>
            <x15:v>1487921253634</x15:v>
            <x15:x in="0"/>
          </x15:c>
          <x15:c>
            <x15:v>853309812561</x15:v>
            <x15:x in="0"/>
          </x15:c>
          <x15:c>
            <x15:v>516757760626</x15:v>
            <x15:x in="0"/>
          </x15:c>
          <x15:c>
            <x15:v>1869278086888</x15:v>
            <x15:x in="0"/>
          </x15:c>
          <x15:c>
            <x15:v>2395344916668</x15:v>
            <x15:x in="0"/>
          </x15:c>
          <x15:c t="e">
            <x15:v/>
            <x15:x in="0"/>
          </x15:c>
          <x15:c>
            <x15:v>-24139612350</x15:v>
            <x15:x in="0"/>
          </x15:c>
          <x15:c>
            <x15:v>8272436803026</x15:v>
            <x15:x in="0"/>
          </x15:c>
        </x15:pivotRow>
        <x15:pivotRow count="9">
          <x15:c>
            <x15:v>996903639117</x15:v>
            <x15:x in="0"/>
          </x15:c>
          <x15:c>
            <x15:v>1514347316665</x15:v>
            <x15:x in="0"/>
          </x15:c>
          <x15:c>
            <x15:v>1002858390067</x15:v>
            <x15:x in="0"/>
          </x15:c>
          <x15:c>
            <x15:v>569951999518</x15:v>
            <x15:x in="0"/>
          </x15:c>
          <x15:c>
            <x15:v>1591314330696</x15:v>
            <x15:x in="0"/>
          </x15:c>
          <x15:c>
            <x15:v>2346330094964</x15:v>
            <x15:x in="0"/>
          </x15:c>
          <x15:c>
            <x15:v>2087054844</x15:v>
            <x15:x in="0"/>
          </x15:c>
          <x15:c>
            <x15:v>15554783512</x15:v>
            <x15:x in="0"/>
          </x15:c>
          <x15:c>
            <x15:v>8039347609383</x15:v>
            <x15:x in="0"/>
          </x15:c>
        </x15:pivotRow>
        <x15:pivotRow count="9">
          <x15:c>
            <x15:v>1795019230326</x15:v>
            <x15:x in="0"/>
          </x15:c>
          <x15:c>
            <x15:v>1769990657596</x15:v>
            <x15:x in="0"/>
          </x15:c>
          <x15:c>
            <x15:v>855228404332</x15:v>
            <x15:x in="0"/>
          </x15:c>
          <x15:c>
            <x15:v>916625006477</x15:v>
            <x15:x in="0"/>
          </x15:c>
          <x15:c>
            <x15:v>1909404105073</x15:v>
            <x15:x in="0"/>
          </x15:c>
          <x15:c>
            <x15:v>2382613821321</x15:v>
            <x15:x in="0"/>
          </x15:c>
          <x15:c>
            <x15:v>-8835217020</x15:v>
            <x15:x in="0"/>
          </x15:c>
          <x15:c>
            <x15:v>15668517614</x15:v>
            <x15:x in="0"/>
          </x15:c>
          <x15:c>
            <x15:v>9635714525719</x15:v>
            <x15:x in="0"/>
          </x15:c>
        </x15:pivotRow>
        <x15:pivotRow count="9">
          <x15:c>
            <x15:v>5878660615679</x15:v>
            <x15:x in="0"/>
          </x15:c>
          <x15:c>
            <x15:v>7990434167601</x15:v>
            <x15:x in="0"/>
          </x15:c>
          <x15:c>
            <x15:v>3888639941469</x15:v>
            <x15:x in="0"/>
          </x15:c>
          <x15:c>
            <x15:v>3736982791750</x15:v>
            <x15:x in="0"/>
          </x15:c>
          <x15:c>
            <x15:v>7999299063475</x15:v>
            <x15:x in="0"/>
          </x15:c>
          <x15:c>
            <x15:v>10646421781642</x15:v>
            <x15:x in="0"/>
          </x15:c>
          <x15:c>
            <x15:v>-6748162176</x15:v>
            <x15:x in="0"/>
          </x15:c>
          <x15:c>
            <x15:v>6799292487</x15:v>
            <x15:x in="0"/>
          </x15:c>
          <x15:c>
            <x15:v>40140489491927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B3CABC9-EBE7-4D63-AB67-6DEB6807075C}" name="PivotChartTable11" cacheId="13" applyNumberFormats="0" applyBorderFormats="0" applyFontFormats="0" applyPatternFormats="0" applyAlignmentFormats="0" applyWidthHeightFormats="1" dataCaption="Werte" updatedVersion="7" minRefreshableVersion="5" useAutoFormatting="1" itemPrintTitles="1" createdVersion="7" indent="0" outline="1" outlineData="1" multipleFieldFilters="0" chartFormat="1">
  <location ref="A1:E17" firstHeaderRow="1" firstDataRow="2" firstDataCol="1"/>
  <pivotFields count="4">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Col" allDrilled="1" subtotalTop="0" showAll="0" dataSourceSort="1" defaultSubtotal="0" defaultAttributeDrillState="1">
      <items count="3">
        <item x="0"/>
        <item x="1"/>
        <item x="2"/>
      </items>
    </pivotField>
  </pivotFields>
  <rowFields count="2">
    <field x="0"/>
    <field x="1"/>
  </rowFields>
  <rowItems count="15">
    <i>
      <x/>
    </i>
    <i r="1">
      <x/>
    </i>
    <i>
      <x v="1"/>
    </i>
    <i r="1">
      <x v="1"/>
    </i>
    <i r="1">
      <x v="2"/>
    </i>
    <i r="1">
      <x v="3"/>
    </i>
    <i r="1">
      <x v="4"/>
    </i>
    <i r="1">
      <x v="5"/>
    </i>
    <i r="1">
      <x v="6"/>
    </i>
    <i r="1">
      <x v="7"/>
    </i>
    <i r="1">
      <x v="8"/>
    </i>
    <i r="1">
      <x v="9"/>
    </i>
    <i r="1">
      <x v="10"/>
    </i>
    <i r="1">
      <x v="11"/>
    </i>
    <i t="grand">
      <x/>
    </i>
  </rowItems>
  <colFields count="1">
    <field x="3"/>
  </colFields>
  <colItems count="4">
    <i>
      <x/>
    </i>
    <i>
      <x v="1"/>
    </i>
    <i>
      <x v="2"/>
    </i>
    <i t="grand">
      <x/>
    </i>
  </colItems>
  <dataFields count="1">
    <dataField fld="2"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3" count="1" selected="0">
            <x v="1"/>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0" format="3" series="1">
      <pivotArea type="data" outline="0" fieldPosition="0">
        <references count="2">
          <reference field="4294967294" count="1" selected="0">
            <x v="0"/>
          </reference>
          <reference field="3"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dateBetween" evalOrder="-1" id="41" name="[Calender].[Date]">
      <autoFilter ref="A1">
        <filterColumn colId="0">
          <customFilters and="1">
            <customFilter operator="greaterThanOrEqual" val="43800"/>
            <customFilter operator="lessThanOrEqual" val="44165"/>
          </customFilters>
        </filterColumn>
      </autoFilter>
      <extLst>
        <ext xmlns:x15="http://schemas.microsoft.com/office/spreadsheetml/2010/11/main" uri="{0605FD5F-26C8-4aeb-8148-2DB25E43C511}">
          <x15:pivotFilter useWholeDay="1"/>
        </ext>
      </extLst>
    </filter>
  </filters>
  <rowHierarchiesUsage count="2">
    <rowHierarchyUsage hierarchyUsage="2"/>
    <rowHierarchyUsage hierarchyUsage="4"/>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quot;€&quot;;-#,0.00 &quot;€&quot;;#,0.00 &quot;€&quot;"/>
      </x15:pivotTableServerFormats>
    </ext>
    <ext xmlns:x15="http://schemas.microsoft.com/office/spreadsheetml/2010/11/main" uri="{44433962-1CF7-4059-B4EE-95C3D5FFCF73}">
      <x15:pivotTableData rowCount="15" columnCount="4" cacheId="243555028">
        <x15:pivotRow count="4">
          <x15:c t="e">
            <x15:v/>
          </x15:c>
          <x15:c t="e">
            <x15:v/>
          </x15:c>
          <x15:c t="e">
            <x15:v/>
          </x15:c>
          <x15:c t="e">
            <x15:v/>
          </x15:c>
        </x15:pivotRow>
        <x15:pivotRow count="4">
          <x15:c>
            <x15:v>571595221190</x15:v>
            <x15:x in="0"/>
          </x15:c>
          <x15:c>
            <x15:v>-399456873429</x15:v>
            <x15:x in="0"/>
          </x15:c>
          <x15:c>
            <x15:v>969129530496</x15:v>
            <x15:x in="0"/>
          </x15:c>
          <x15:c>
            <x15:v>1141267878257</x15:v>
            <x15:x in="0"/>
          </x15:c>
        </x15:pivotRow>
        <x15:pivotRow count="4">
          <x15:c t="e">
            <x15:v/>
          </x15:c>
          <x15:c t="e">
            <x15:v/>
          </x15:c>
          <x15:c t="e">
            <x15:v/>
          </x15:c>
          <x15:c t="e">
            <x15:v/>
          </x15:c>
        </x15:pivotRow>
        <x15:pivotRow count="4">
          <x15:c>
            <x15:v>360718366325</x15:v>
            <x15:x in="0"/>
          </x15:c>
          <x15:c>
            <x15:v>-761073494470</x15:v>
            <x15:x in="0"/>
          </x15:c>
          <x15:c>
            <x15:v>766201866997</x15:v>
            <x15:x in="0"/>
          </x15:c>
          <x15:c>
            <x15:v>365846738852</x15:v>
            <x15:x in="0"/>
          </x15:c>
        </x15:pivotRow>
        <x15:pivotRow count="4">
          <x15:c>
            <x15:v>684025392018</x15:v>
            <x15:x in="0"/>
          </x15:c>
          <x15:c>
            <x15:v>-718611992362</x15:v>
            <x15:x in="0"/>
          </x15:c>
          <x15:c>
            <x15:v>912236055988</x15:v>
            <x15:x in="0"/>
          </x15:c>
          <x15:c>
            <x15:v>877649455644</x15:v>
            <x15:x in="0"/>
          </x15:c>
        </x15:pivotRow>
        <x15:pivotRow count="4">
          <x15:c>
            <x15:v>555501577404</x15:v>
            <x15:x in="0"/>
          </x15:c>
          <x15:c>
            <x15:v>-728932345224</x15:v>
            <x15:x in="0"/>
          </x15:c>
          <x15:c>
            <x15:v>891365006882</x15:v>
            <x15:x in="0"/>
          </x15:c>
          <x15:c>
            <x15:v>717934239062</x15:v>
            <x15:x in="0"/>
          </x15:c>
        </x15:pivotRow>
        <x15:pivotRow count="4">
          <x15:c>
            <x15:v>251940316532</x15:v>
            <x15:x in="0"/>
          </x15:c>
          <x15:c>
            <x15:v>-213148909080</x15:v>
            <x15:x in="0"/>
          </x15:c>
          <x15:c>
            <x15:v>796195320082</x15:v>
            <x15:x in="0"/>
          </x15:c>
          <x15:c>
            <x15:v>834986727534</x15:v>
            <x15:x in="0"/>
          </x15:c>
        </x15:pivotRow>
        <x15:pivotRow count="4">
          <x15:c>
            <x15:v>562894072199</x15:v>
            <x15:x in="0"/>
          </x15:c>
          <x15:c>
            <x15:v>-314147401685</x15:v>
            <x15:x in="0"/>
          </x15:c>
          <x15:c>
            <x15:v>963341085623</x15:v>
            <x15:x in="0"/>
          </x15:c>
          <x15:c>
            <x15:v>1212087756137</x15:v>
            <x15:x in="0"/>
          </x15:c>
        </x15:pivotRow>
        <x15:pivotRow count="4">
          <x15:c>
            <x15:v>418865824945</x15:v>
            <x15:x in="0"/>
          </x15:c>
          <x15:c>
            <x15:v>-521635548268</x15:v>
            <x15:x in="0"/>
          </x15:c>
          <x15:c>
            <x15:v>1079121703137</x15:v>
            <x15:x in="0"/>
          </x15:c>
          <x15:c>
            <x15:v>976351979814</x15:v>
            <x15:x in="0"/>
          </x15:c>
        </x15:pivotRow>
        <x15:pivotRow count="4">
          <x15:c>
            <x15:v>742586036215</x15:v>
            <x15:x in="0"/>
          </x15:c>
          <x15:c>
            <x15:v>585854029416</x15:v>
            <x15:x in="0"/>
          </x15:c>
          <x15:c>
            <x15:v>636571079995</x15:v>
            <x15:x in="0"/>
          </x15:c>
          <x15:c>
            <x15:v>1965011145626</x15:v>
            <x15:x in="0"/>
          </x15:c>
        </x15:pivotRow>
        <x15:pivotRow count="4">
          <x15:c>
            <x15:v>3039899262198</x15:v>
            <x15:x in="0"/>
          </x15:c>
          <x15:c>
            <x15:v>2333329441071</x15:v>
            <x15:x in="0"/>
          </x15:c>
          <x15:c>
            <x15:v>728625929604</x15:v>
            <x15:x in="0"/>
          </x15:c>
          <x15:c>
            <x15:v>6101854632873</x15:v>
            <x15:x in="0"/>
          </x15:c>
        </x15:pivotRow>
        <x15:pivotRow count="4">
          <x15:c>
            <x15:v>4506522852554</x15:v>
            <x15:x in="0"/>
          </x15:c>
          <x15:c>
            <x15:v>3010739666326</x15:v>
            <x15:x in="0"/>
          </x15:c>
          <x15:c>
            <x15:v>755174284146</x15:v>
            <x15:x in="0"/>
          </x15:c>
          <x15:c>
            <x15:v>8272436803026</x15:v>
            <x15:x in="0"/>
          </x15:c>
        </x15:pivotRow>
        <x15:pivotRow count="4">
          <x15:c>
            <x15:v>4477588390129</x15:v>
            <x15:x in="0"/>
          </x15:c>
          <x15:c>
            <x15:v>2971433807500</x15:v>
            <x15:x in="0"/>
          </x15:c>
          <x15:c>
            <x15:v>590325411754</x15:v>
            <x15:x in="0"/>
          </x15:c>
          <x15:c>
            <x15:v>8039347609383</x15:v>
            <x15:x in="0"/>
          </x15:c>
        </x15:pivotRow>
        <x15:pivotRow count="4">
          <x15:c>
            <x15:v>5668164610121</x15:v>
            <x15:x in="0"/>
          </x15:c>
          <x15:c>
            <x15:v>3141327631040</x15:v>
            <x15:x in="0"/>
          </x15:c>
          <x15:c>
            <x15:v>826222284558</x15:v>
            <x15:x in="0"/>
          </x15:c>
          <x15:c>
            <x15:v>9635714525719</x15:v>
            <x15:x in="0"/>
          </x15:c>
        </x15:pivotRow>
        <x15:pivotRow count="4">
          <x15:c>
            <x15:v>21840301921830</x15:v>
            <x15:x in="0"/>
          </x15:c>
          <x15:c>
            <x15:v>8385678010835</x15:v>
            <x15:x in="0"/>
          </x15:c>
          <x15:c>
            <x15:v>9914509559262</x15:v>
            <x15:x in="0"/>
          </x15:c>
          <x15:c>
            <x15:v>40140489491927</x15:v>
            <x15:x in="0"/>
          </x15:c>
        </x15:pivotRow>
      </x15:pivotTableData>
    </ext>
    <ext xmlns:x15="http://schemas.microsoft.com/office/spreadsheetml/2010/11/main" uri="{E67621CE-5B39-4880-91FE-76760E9C1902}">
      <x15:pivotTableUISettings>
        <x15:activeTabTopLevelEntity name="[Calender]"/>
        <x15:activeTabTopLevelEntity name="[Order Detail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094D1F3-9CA9-4BCC-8A0F-41859F18F085}" name="PivotTable6" cacheId="0" applyNumberFormats="0" applyBorderFormats="0" applyFontFormats="0" applyPatternFormats="0" applyAlignmentFormats="0" applyWidthHeightFormats="1" dataCaption="Werte" missingCaption="0" tag="3894609e-2921-4237-a5fa-abe439bcc3ae" updatedVersion="7" minRefreshableVersion="3" subtotalHiddenItems="1" itemPrintTitles="1" createdVersion="7" indent="0" compact="0" compactData="0" multipleFieldFilters="0">
  <location ref="B2:H1128" firstHeaderRow="1" firstDataRow="2" firstDataCol="3"/>
  <pivotFields count="5">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12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s>
      <extLst>
        <ext xmlns:x14="http://schemas.microsoft.com/office/spreadsheetml/2009/9/main" uri="{2946ED86-A175-432a-8AC1-64E0C546D7DE}">
          <x14:pivotField fillDownLabels="1"/>
        </ext>
      </extLst>
    </pivotField>
    <pivotField axis="axisCol" compact="0" allDrilled="1" outline="0" subtotalTop="0" showAll="0" dataSourceSort="1" defaultSubtotal="0" defaultAttributeDrillState="1">
      <items count="3">
        <item x="0"/>
        <item x="1"/>
        <item x="2"/>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2">
        <item x="0"/>
        <item x="1"/>
        <item x="2"/>
        <item x="3"/>
        <item x="4"/>
        <item x="5"/>
        <item x="6"/>
        <item x="7"/>
        <item x="8"/>
        <item x="9"/>
        <item x="10"/>
        <item x="11"/>
      </items>
      <extLst>
        <ext xmlns:x14="http://schemas.microsoft.com/office/spreadsheetml/2009/9/main" uri="{2946ED86-A175-432a-8AC1-64E0C546D7DE}">
          <x14:pivotField fillDownLabels="1"/>
        </ext>
      </extLst>
    </pivotField>
  </pivotFields>
  <rowFields count="3">
    <field x="0"/>
    <field x="4"/>
    <field x="1"/>
  </rowFields>
  <rowItems count="1125">
    <i>
      <x/>
      <x/>
      <x/>
    </i>
    <i r="2">
      <x v="1"/>
    </i>
    <i r="2">
      <x v="2"/>
    </i>
    <i r="2">
      <x v="3"/>
    </i>
    <i r="2">
      <x v="4"/>
    </i>
    <i r="2">
      <x v="5"/>
    </i>
    <i r="2">
      <x v="6"/>
    </i>
    <i r="2">
      <x v="7"/>
    </i>
    <i r="2">
      <x v="8"/>
    </i>
    <i r="2">
      <x v="9"/>
    </i>
    <i r="2">
      <x v="10"/>
    </i>
    <i r="2">
      <x v="11"/>
    </i>
    <i r="2">
      <x v="12"/>
    </i>
    <i r="2">
      <x v="13"/>
    </i>
    <i r="2">
      <x v="14"/>
    </i>
    <i r="2">
      <x v="15"/>
    </i>
    <i r="2">
      <x v="16"/>
    </i>
    <i r="2">
      <x v="17"/>
    </i>
    <i r="2">
      <x v="18"/>
    </i>
    <i r="1">
      <x v="1"/>
      <x v="19"/>
    </i>
    <i r="2">
      <x v="20"/>
    </i>
    <i r="2">
      <x v="21"/>
    </i>
    <i r="2">
      <x v="22"/>
    </i>
    <i r="2">
      <x v="23"/>
    </i>
    <i r="2">
      <x v="24"/>
    </i>
    <i r="2">
      <x v="25"/>
    </i>
    <i r="2">
      <x v="26"/>
    </i>
    <i r="2">
      <x v="27"/>
    </i>
    <i r="2">
      <x v="28"/>
    </i>
    <i r="2">
      <x v="29"/>
    </i>
    <i r="2">
      <x v="30"/>
    </i>
    <i r="2">
      <x v="31"/>
    </i>
    <i r="2">
      <x v="32"/>
    </i>
    <i r="2">
      <x v="33"/>
    </i>
    <i r="2">
      <x v="34"/>
    </i>
    <i r="2">
      <x v="35"/>
    </i>
    <i r="2">
      <x v="36"/>
    </i>
    <i r="2">
      <x v="37"/>
    </i>
    <i r="2">
      <x v="38"/>
    </i>
    <i r="2">
      <x v="39"/>
    </i>
    <i r="2">
      <x v="40"/>
    </i>
    <i r="2">
      <x v="41"/>
    </i>
    <i r="2">
      <x v="42"/>
    </i>
    <i r="2">
      <x v="43"/>
    </i>
    <i r="2">
      <x v="44"/>
    </i>
    <i r="2">
      <x v="45"/>
    </i>
    <i r="2">
      <x v="46"/>
    </i>
    <i r="2">
      <x v="47"/>
    </i>
    <i r="2">
      <x v="48"/>
    </i>
    <i r="1">
      <x v="2"/>
      <x v="49"/>
    </i>
    <i r="2">
      <x v="50"/>
    </i>
    <i r="2">
      <x v="51"/>
    </i>
    <i r="2">
      <x v="52"/>
    </i>
    <i r="2">
      <x v="53"/>
    </i>
    <i r="2">
      <x v="54"/>
    </i>
    <i r="2">
      <x v="55"/>
    </i>
    <i r="2">
      <x v="56"/>
    </i>
    <i r="2">
      <x v="57"/>
    </i>
    <i r="2">
      <x v="58"/>
    </i>
    <i r="2">
      <x v="59"/>
    </i>
    <i r="2">
      <x v="60"/>
    </i>
    <i r="2">
      <x v="61"/>
    </i>
    <i r="2">
      <x v="62"/>
    </i>
    <i r="2">
      <x v="63"/>
    </i>
    <i r="2">
      <x v="64"/>
    </i>
    <i r="2">
      <x v="65"/>
    </i>
    <i r="2">
      <x v="66"/>
    </i>
    <i r="2">
      <x v="67"/>
    </i>
    <i r="2">
      <x v="68"/>
    </i>
    <i r="2">
      <x v="69"/>
    </i>
    <i r="2">
      <x v="70"/>
    </i>
    <i r="2">
      <x v="71"/>
    </i>
    <i r="2">
      <x v="72"/>
    </i>
    <i r="2">
      <x v="73"/>
    </i>
    <i r="2">
      <x v="74"/>
    </i>
    <i r="2">
      <x v="75"/>
    </i>
    <i r="2">
      <x v="76"/>
    </i>
    <i r="2">
      <x v="77"/>
    </i>
    <i r="1">
      <x v="3"/>
      <x v="78"/>
    </i>
    <i r="2">
      <x v="79"/>
    </i>
    <i r="2">
      <x v="80"/>
    </i>
    <i r="2">
      <x v="81"/>
    </i>
    <i r="2">
      <x v="82"/>
    </i>
    <i r="2">
      <x v="83"/>
    </i>
    <i r="2">
      <x v="84"/>
    </i>
    <i r="2">
      <x v="85"/>
    </i>
    <i r="2">
      <x v="86"/>
    </i>
    <i r="2">
      <x v="87"/>
    </i>
    <i r="2">
      <x v="88"/>
    </i>
    <i r="2">
      <x v="89"/>
    </i>
    <i r="2">
      <x v="90"/>
    </i>
    <i r="2">
      <x v="91"/>
    </i>
    <i r="2">
      <x v="92"/>
    </i>
    <i r="2">
      <x v="93"/>
    </i>
    <i r="2">
      <x v="94"/>
    </i>
    <i r="2">
      <x v="95"/>
    </i>
    <i r="2">
      <x v="96"/>
    </i>
    <i r="2">
      <x v="97"/>
    </i>
    <i r="2">
      <x v="98"/>
    </i>
    <i r="2">
      <x v="99"/>
    </i>
    <i r="2">
      <x v="100"/>
    </i>
    <i r="2">
      <x v="101"/>
    </i>
    <i r="2">
      <x v="102"/>
    </i>
    <i r="2">
      <x v="103"/>
    </i>
    <i r="2">
      <x v="104"/>
    </i>
    <i r="2">
      <x v="105"/>
    </i>
    <i r="2">
      <x v="106"/>
    </i>
    <i r="2">
      <x v="107"/>
    </i>
    <i r="2">
      <x v="108"/>
    </i>
    <i r="1">
      <x v="4"/>
      <x v="109"/>
    </i>
    <i r="2">
      <x v="110"/>
    </i>
    <i r="2">
      <x v="111"/>
    </i>
    <i r="2">
      <x v="112"/>
    </i>
    <i r="2">
      <x v="113"/>
    </i>
    <i r="2">
      <x v="114"/>
    </i>
    <i r="2">
      <x v="115"/>
    </i>
    <i r="2">
      <x v="116"/>
    </i>
    <i r="2">
      <x v="117"/>
    </i>
    <i r="2">
      <x v="118"/>
    </i>
    <i r="2">
      <x v="119"/>
    </i>
    <i r="2">
      <x v="120"/>
    </i>
    <i r="2">
      <x v="121"/>
    </i>
    <i r="2">
      <x v="122"/>
    </i>
    <i r="2">
      <x v="123"/>
    </i>
    <i r="2">
      <x v="124"/>
    </i>
    <i r="2">
      <x v="125"/>
    </i>
    <i r="2">
      <x v="126"/>
    </i>
    <i r="2">
      <x v="127"/>
    </i>
    <i r="2">
      <x v="128"/>
    </i>
    <i r="2">
      <x v="129"/>
    </i>
    <i r="2">
      <x v="130"/>
    </i>
    <i r="2">
      <x v="131"/>
    </i>
    <i r="2">
      <x v="132"/>
    </i>
    <i r="2">
      <x v="133"/>
    </i>
    <i r="2">
      <x v="134"/>
    </i>
    <i r="2">
      <x v="135"/>
    </i>
    <i r="2">
      <x v="136"/>
    </i>
    <i r="2">
      <x v="137"/>
    </i>
    <i r="1">
      <x v="5"/>
      <x v="138"/>
    </i>
    <i r="2">
      <x v="139"/>
    </i>
    <i r="2">
      <x v="140"/>
    </i>
    <i r="2">
      <x v="141"/>
    </i>
    <i r="2">
      <x v="142"/>
    </i>
    <i r="2">
      <x v="143"/>
    </i>
    <i r="2">
      <x v="144"/>
    </i>
    <i r="2">
      <x v="145"/>
    </i>
    <i r="2">
      <x v="146"/>
    </i>
    <i r="2">
      <x v="147"/>
    </i>
    <i r="2">
      <x v="148"/>
    </i>
    <i r="2">
      <x v="149"/>
    </i>
    <i r="2">
      <x v="150"/>
    </i>
    <i r="2">
      <x v="151"/>
    </i>
    <i r="2">
      <x v="152"/>
    </i>
    <i r="2">
      <x v="153"/>
    </i>
    <i r="2">
      <x v="154"/>
    </i>
    <i r="2">
      <x v="155"/>
    </i>
    <i r="2">
      <x v="156"/>
    </i>
    <i r="2">
      <x v="157"/>
    </i>
    <i r="2">
      <x v="158"/>
    </i>
    <i r="2">
      <x v="159"/>
    </i>
    <i r="2">
      <x v="160"/>
    </i>
    <i r="2">
      <x v="161"/>
    </i>
    <i r="2">
      <x v="162"/>
    </i>
    <i r="2">
      <x v="163"/>
    </i>
    <i r="2">
      <x v="164"/>
    </i>
    <i r="2">
      <x v="165"/>
    </i>
    <i r="2">
      <x v="166"/>
    </i>
    <i r="2">
      <x v="167"/>
    </i>
    <i r="2">
      <x v="168"/>
    </i>
    <i>
      <x v="1"/>
      <x v="6"/>
      <x v="169"/>
    </i>
    <i r="2">
      <x v="170"/>
    </i>
    <i r="2">
      <x v="171"/>
    </i>
    <i r="2">
      <x v="172"/>
    </i>
    <i r="2">
      <x v="173"/>
    </i>
    <i r="2">
      <x v="174"/>
    </i>
    <i r="2">
      <x v="175"/>
    </i>
    <i r="2">
      <x v="176"/>
    </i>
    <i r="2">
      <x v="177"/>
    </i>
    <i r="2">
      <x v="178"/>
    </i>
    <i r="2">
      <x v="179"/>
    </i>
    <i r="2">
      <x v="180"/>
    </i>
    <i r="2">
      <x v="181"/>
    </i>
    <i r="2">
      <x v="182"/>
    </i>
    <i r="2">
      <x v="183"/>
    </i>
    <i r="2">
      <x v="184"/>
    </i>
    <i r="2">
      <x v="185"/>
    </i>
    <i r="2">
      <x v="186"/>
    </i>
    <i r="2">
      <x v="187"/>
    </i>
    <i r="2">
      <x v="188"/>
    </i>
    <i r="2">
      <x v="189"/>
    </i>
    <i r="2">
      <x v="190"/>
    </i>
    <i r="2">
      <x v="191"/>
    </i>
    <i r="2">
      <x v="192"/>
    </i>
    <i r="2">
      <x v="193"/>
    </i>
    <i r="2">
      <x v="194"/>
    </i>
    <i r="2">
      <x v="195"/>
    </i>
    <i r="2">
      <x v="196"/>
    </i>
    <i r="2">
      <x v="197"/>
    </i>
    <i r="2">
      <x v="198"/>
    </i>
    <i r="2">
      <x v="199"/>
    </i>
    <i r="1">
      <x v="7"/>
      <x v="200"/>
    </i>
    <i r="2">
      <x v="201"/>
    </i>
    <i r="2">
      <x v="202"/>
    </i>
    <i r="2">
      <x v="203"/>
    </i>
    <i r="2">
      <x v="204"/>
    </i>
    <i r="2">
      <x v="205"/>
    </i>
    <i r="2">
      <x v="206"/>
    </i>
    <i r="2">
      <x v="207"/>
    </i>
    <i r="2">
      <x v="208"/>
    </i>
    <i r="2">
      <x v="209"/>
    </i>
    <i r="2">
      <x v="210"/>
    </i>
    <i r="2">
      <x v="211"/>
    </i>
    <i r="2">
      <x v="212"/>
    </i>
    <i r="2">
      <x v="213"/>
    </i>
    <i r="2">
      <x v="214"/>
    </i>
    <i r="2">
      <x v="215"/>
    </i>
    <i r="2">
      <x v="216"/>
    </i>
    <i r="2">
      <x v="217"/>
    </i>
    <i r="2">
      <x v="218"/>
    </i>
    <i r="2">
      <x v="219"/>
    </i>
    <i r="2">
      <x v="220"/>
    </i>
    <i r="2">
      <x v="221"/>
    </i>
    <i r="2">
      <x v="222"/>
    </i>
    <i r="2">
      <x v="223"/>
    </i>
    <i r="2">
      <x v="224"/>
    </i>
    <i r="2">
      <x v="225"/>
    </i>
    <i r="2">
      <x v="226"/>
    </i>
    <i r="2">
      <x v="227"/>
    </i>
    <i r="1">
      <x v="8"/>
      <x v="228"/>
    </i>
    <i r="2">
      <x v="229"/>
    </i>
    <i r="2">
      <x v="230"/>
    </i>
    <i r="2">
      <x v="231"/>
    </i>
    <i r="2">
      <x v="232"/>
    </i>
    <i r="2">
      <x v="233"/>
    </i>
    <i r="2">
      <x v="234"/>
    </i>
    <i r="2">
      <x v="235"/>
    </i>
    <i r="2">
      <x v="236"/>
    </i>
    <i r="2">
      <x v="237"/>
    </i>
    <i r="2">
      <x v="238"/>
    </i>
    <i r="2">
      <x v="239"/>
    </i>
    <i r="2">
      <x v="240"/>
    </i>
    <i r="2">
      <x v="241"/>
    </i>
    <i r="2">
      <x v="242"/>
    </i>
    <i r="2">
      <x v="243"/>
    </i>
    <i r="2">
      <x v="244"/>
    </i>
    <i r="2">
      <x v="245"/>
    </i>
    <i r="2">
      <x v="246"/>
    </i>
    <i r="2">
      <x v="247"/>
    </i>
    <i r="2">
      <x v="248"/>
    </i>
    <i r="2">
      <x v="249"/>
    </i>
    <i r="2">
      <x v="250"/>
    </i>
    <i r="2">
      <x v="251"/>
    </i>
    <i r="2">
      <x v="252"/>
    </i>
    <i r="2">
      <x v="253"/>
    </i>
    <i r="2">
      <x v="254"/>
    </i>
    <i r="2">
      <x v="255"/>
    </i>
    <i r="2">
      <x v="256"/>
    </i>
    <i r="2">
      <x v="257"/>
    </i>
    <i r="2">
      <x v="258"/>
    </i>
    <i r="1">
      <x v="9"/>
      <x v="259"/>
    </i>
    <i r="2">
      <x v="260"/>
    </i>
    <i r="2">
      <x v="261"/>
    </i>
    <i r="2">
      <x v="262"/>
    </i>
    <i r="2">
      <x v="263"/>
    </i>
    <i r="2">
      <x v="264"/>
    </i>
    <i r="2">
      <x v="265"/>
    </i>
    <i r="2">
      <x v="266"/>
    </i>
    <i r="2">
      <x v="267"/>
    </i>
    <i r="2">
      <x v="268"/>
    </i>
    <i r="2">
      <x v="269"/>
    </i>
    <i r="2">
      <x v="270"/>
    </i>
    <i r="2">
      <x v="271"/>
    </i>
    <i r="2">
      <x v="272"/>
    </i>
    <i r="2">
      <x v="273"/>
    </i>
    <i r="2">
      <x v="274"/>
    </i>
    <i r="2">
      <x v="275"/>
    </i>
    <i r="2">
      <x v="276"/>
    </i>
    <i r="2">
      <x v="277"/>
    </i>
    <i r="2">
      <x v="278"/>
    </i>
    <i r="2">
      <x v="279"/>
    </i>
    <i r="2">
      <x v="280"/>
    </i>
    <i r="2">
      <x v="281"/>
    </i>
    <i r="2">
      <x v="282"/>
    </i>
    <i r="2">
      <x v="283"/>
    </i>
    <i r="2">
      <x v="284"/>
    </i>
    <i r="2">
      <x v="285"/>
    </i>
    <i r="2">
      <x v="286"/>
    </i>
    <i r="2">
      <x v="287"/>
    </i>
    <i r="2">
      <x v="288"/>
    </i>
    <i r="1">
      <x v="10"/>
      <x v="289"/>
    </i>
    <i r="2">
      <x v="290"/>
    </i>
    <i r="2">
      <x v="291"/>
    </i>
    <i r="2">
      <x v="292"/>
    </i>
    <i r="2">
      <x v="293"/>
    </i>
    <i r="2">
      <x v="294"/>
    </i>
    <i r="2">
      <x v="295"/>
    </i>
    <i r="2">
      <x v="296"/>
    </i>
    <i r="2">
      <x v="297"/>
    </i>
    <i r="2">
      <x v="298"/>
    </i>
    <i r="2">
      <x v="299"/>
    </i>
    <i r="2">
      <x v="300"/>
    </i>
    <i r="2">
      <x v="301"/>
    </i>
    <i r="2">
      <x v="302"/>
    </i>
    <i r="2">
      <x v="303"/>
    </i>
    <i r="2">
      <x v="304"/>
    </i>
    <i r="2">
      <x v="305"/>
    </i>
    <i r="2">
      <x v="306"/>
    </i>
    <i r="2">
      <x v="307"/>
    </i>
    <i r="2">
      <x v="308"/>
    </i>
    <i r="2">
      <x v="309"/>
    </i>
    <i r="2">
      <x v="310"/>
    </i>
    <i r="2">
      <x v="311"/>
    </i>
    <i r="2">
      <x v="312"/>
    </i>
    <i r="2">
      <x v="313"/>
    </i>
    <i r="2">
      <x v="314"/>
    </i>
    <i r="2">
      <x v="315"/>
    </i>
    <i r="2">
      <x v="316"/>
    </i>
    <i r="2">
      <x v="317"/>
    </i>
    <i r="2">
      <x v="318"/>
    </i>
    <i r="2">
      <x v="319"/>
    </i>
    <i r="1">
      <x v="11"/>
      <x v="320"/>
    </i>
    <i r="2">
      <x v="321"/>
    </i>
    <i r="2">
      <x v="322"/>
    </i>
    <i r="2">
      <x v="323"/>
    </i>
    <i r="2">
      <x v="324"/>
    </i>
    <i r="2">
      <x v="325"/>
    </i>
    <i r="2">
      <x v="326"/>
    </i>
    <i r="2">
      <x v="327"/>
    </i>
    <i r="2">
      <x v="328"/>
    </i>
    <i r="2">
      <x v="329"/>
    </i>
    <i r="2">
      <x v="330"/>
    </i>
    <i r="2">
      <x v="331"/>
    </i>
    <i r="2">
      <x v="332"/>
    </i>
    <i r="2">
      <x v="333"/>
    </i>
    <i r="2">
      <x v="334"/>
    </i>
    <i r="2">
      <x v="335"/>
    </i>
    <i r="2">
      <x v="336"/>
    </i>
    <i r="2">
      <x v="337"/>
    </i>
    <i r="2">
      <x v="338"/>
    </i>
    <i r="2">
      <x v="339"/>
    </i>
    <i r="2">
      <x v="340"/>
    </i>
    <i r="2">
      <x v="341"/>
    </i>
    <i r="2">
      <x v="342"/>
    </i>
    <i r="2">
      <x v="343"/>
    </i>
    <i r="2">
      <x v="344"/>
    </i>
    <i r="2">
      <x v="345"/>
    </i>
    <i r="2">
      <x v="346"/>
    </i>
    <i r="2">
      <x v="347"/>
    </i>
    <i r="2">
      <x v="348"/>
    </i>
    <i r="2">
      <x v="349"/>
    </i>
    <i r="1">
      <x/>
      <x v="350"/>
    </i>
    <i r="2">
      <x v="351"/>
    </i>
    <i r="2">
      <x v="352"/>
    </i>
    <i r="2">
      <x v="353"/>
    </i>
    <i r="2">
      <x v="354"/>
    </i>
    <i r="2">
      <x v="355"/>
    </i>
    <i r="2">
      <x v="356"/>
    </i>
    <i r="2">
      <x v="357"/>
    </i>
    <i r="2">
      <x v="358"/>
    </i>
    <i r="2">
      <x v="359"/>
    </i>
    <i r="2">
      <x v="360"/>
    </i>
    <i r="2">
      <x v="361"/>
    </i>
    <i r="2">
      <x v="362"/>
    </i>
    <i r="2">
      <x v="363"/>
    </i>
    <i r="2">
      <x v="364"/>
    </i>
    <i r="2">
      <x v="365"/>
    </i>
    <i r="2">
      <x v="366"/>
    </i>
    <i r="2">
      <x v="367"/>
    </i>
    <i r="2">
      <x v="368"/>
    </i>
    <i r="2">
      <x v="369"/>
    </i>
    <i r="2">
      <x v="370"/>
    </i>
    <i r="2">
      <x v="371"/>
    </i>
    <i r="2">
      <x v="372"/>
    </i>
    <i r="2">
      <x v="373"/>
    </i>
    <i r="2">
      <x v="374"/>
    </i>
    <i r="2">
      <x v="375"/>
    </i>
    <i r="2">
      <x v="376"/>
    </i>
    <i r="2">
      <x v="377"/>
    </i>
    <i r="2">
      <x v="378"/>
    </i>
    <i r="2">
      <x v="379"/>
    </i>
    <i r="2">
      <x v="380"/>
    </i>
    <i r="1">
      <x v="1"/>
      <x v="381"/>
    </i>
    <i r="2">
      <x v="382"/>
    </i>
    <i r="2">
      <x v="383"/>
    </i>
    <i r="2">
      <x v="384"/>
    </i>
    <i r="2">
      <x v="385"/>
    </i>
    <i r="2">
      <x v="386"/>
    </i>
    <i r="2">
      <x v="387"/>
    </i>
    <i r="2">
      <x v="388"/>
    </i>
    <i r="2">
      <x v="389"/>
    </i>
    <i r="2">
      <x v="390"/>
    </i>
    <i r="2">
      <x v="391"/>
    </i>
    <i r="2">
      <x v="392"/>
    </i>
    <i r="2">
      <x v="393"/>
    </i>
    <i r="2">
      <x v="394"/>
    </i>
    <i r="2">
      <x v="395"/>
    </i>
    <i r="2">
      <x v="396"/>
    </i>
    <i r="2">
      <x v="397"/>
    </i>
    <i r="2">
      <x v="398"/>
    </i>
    <i r="2">
      <x v="399"/>
    </i>
    <i r="2">
      <x v="400"/>
    </i>
    <i r="2">
      <x v="401"/>
    </i>
    <i r="2">
      <x v="402"/>
    </i>
    <i r="2">
      <x v="403"/>
    </i>
    <i r="2">
      <x v="404"/>
    </i>
    <i r="2">
      <x v="405"/>
    </i>
    <i r="2">
      <x v="406"/>
    </i>
    <i r="2">
      <x v="407"/>
    </i>
    <i r="2">
      <x v="408"/>
    </i>
    <i r="2">
      <x v="409"/>
    </i>
    <i r="2">
      <x v="410"/>
    </i>
    <i r="2">
      <x v="411"/>
    </i>
    <i r="1">
      <x v="2"/>
      <x v="412"/>
    </i>
    <i r="2">
      <x v="413"/>
    </i>
    <i r="2">
      <x v="414"/>
    </i>
    <i r="2">
      <x v="415"/>
    </i>
    <i r="2">
      <x v="416"/>
    </i>
    <i r="2">
      <x v="417"/>
    </i>
    <i r="2">
      <x v="418"/>
    </i>
    <i r="2">
      <x v="419"/>
    </i>
    <i r="2">
      <x v="420"/>
    </i>
    <i r="2">
      <x v="421"/>
    </i>
    <i r="2">
      <x v="422"/>
    </i>
    <i r="2">
      <x v="423"/>
    </i>
    <i r="2">
      <x v="424"/>
    </i>
    <i r="2">
      <x v="425"/>
    </i>
    <i r="2">
      <x v="426"/>
    </i>
    <i r="2">
      <x v="427"/>
    </i>
    <i r="2">
      <x v="428"/>
    </i>
    <i r="2">
      <x v="429"/>
    </i>
    <i r="2">
      <x v="430"/>
    </i>
    <i r="2">
      <x v="431"/>
    </i>
    <i r="2">
      <x v="432"/>
    </i>
    <i r="2">
      <x v="433"/>
    </i>
    <i r="2">
      <x v="434"/>
    </i>
    <i r="2">
      <x v="435"/>
    </i>
    <i r="2">
      <x v="436"/>
    </i>
    <i r="2">
      <x v="437"/>
    </i>
    <i r="2">
      <x v="438"/>
    </i>
    <i r="2">
      <x v="439"/>
    </i>
    <i r="2">
      <x v="440"/>
    </i>
    <i r="2">
      <x v="441"/>
    </i>
    <i r="1">
      <x v="3"/>
      <x v="442"/>
    </i>
    <i r="2">
      <x v="443"/>
    </i>
    <i r="2">
      <x v="444"/>
    </i>
    <i r="2">
      <x v="445"/>
    </i>
    <i r="2">
      <x v="446"/>
    </i>
    <i r="2">
      <x v="447"/>
    </i>
    <i r="2">
      <x v="448"/>
    </i>
    <i r="2">
      <x v="449"/>
    </i>
    <i r="2">
      <x v="450"/>
    </i>
    <i r="2">
      <x v="451"/>
    </i>
    <i r="2">
      <x v="452"/>
    </i>
    <i r="2">
      <x v="453"/>
    </i>
    <i r="2">
      <x v="454"/>
    </i>
    <i r="2">
      <x v="455"/>
    </i>
    <i r="2">
      <x v="456"/>
    </i>
    <i r="2">
      <x v="457"/>
    </i>
    <i r="2">
      <x v="458"/>
    </i>
    <i r="2">
      <x v="459"/>
    </i>
    <i r="2">
      <x v="460"/>
    </i>
    <i r="2">
      <x v="461"/>
    </i>
    <i r="2">
      <x v="462"/>
    </i>
    <i r="2">
      <x v="463"/>
    </i>
    <i r="2">
      <x v="464"/>
    </i>
    <i r="2">
      <x v="465"/>
    </i>
    <i r="2">
      <x v="466"/>
    </i>
    <i r="2">
      <x v="467"/>
    </i>
    <i r="2">
      <x v="468"/>
    </i>
    <i r="2">
      <x v="469"/>
    </i>
    <i r="2">
      <x v="470"/>
    </i>
    <i r="2">
      <x v="471"/>
    </i>
    <i r="2">
      <x v="472"/>
    </i>
    <i r="1">
      <x v="4"/>
      <x v="473"/>
    </i>
    <i r="2">
      <x v="474"/>
    </i>
    <i r="2">
      <x v="475"/>
    </i>
    <i r="2">
      <x v="476"/>
    </i>
    <i r="2">
      <x v="477"/>
    </i>
    <i r="2">
      <x v="478"/>
    </i>
    <i r="2">
      <x v="479"/>
    </i>
    <i r="2">
      <x v="480"/>
    </i>
    <i r="2">
      <x v="481"/>
    </i>
    <i r="2">
      <x v="482"/>
    </i>
    <i r="2">
      <x v="483"/>
    </i>
    <i r="2">
      <x v="484"/>
    </i>
    <i r="2">
      <x v="485"/>
    </i>
    <i r="2">
      <x v="486"/>
    </i>
    <i r="2">
      <x v="487"/>
    </i>
    <i r="2">
      <x v="488"/>
    </i>
    <i r="2">
      <x v="489"/>
    </i>
    <i r="2">
      <x v="490"/>
    </i>
    <i r="2">
      <x v="491"/>
    </i>
    <i r="2">
      <x v="492"/>
    </i>
    <i r="2">
      <x v="493"/>
    </i>
    <i r="2">
      <x v="494"/>
    </i>
    <i r="2">
      <x v="495"/>
    </i>
    <i r="2">
      <x v="496"/>
    </i>
    <i r="2">
      <x v="497"/>
    </i>
    <i r="2">
      <x v="498"/>
    </i>
    <i r="2">
      <x v="499"/>
    </i>
    <i r="2">
      <x v="500"/>
    </i>
    <i r="2">
      <x v="501"/>
    </i>
    <i r="2">
      <x v="502"/>
    </i>
    <i r="1">
      <x v="5"/>
      <x v="503"/>
    </i>
    <i r="2">
      <x v="504"/>
    </i>
    <i r="2">
      <x v="505"/>
    </i>
    <i r="2">
      <x v="506"/>
    </i>
    <i r="2">
      <x v="507"/>
    </i>
    <i r="2">
      <x v="508"/>
    </i>
    <i r="2">
      <x v="509"/>
    </i>
    <i r="2">
      <x v="510"/>
    </i>
    <i r="2">
      <x v="511"/>
    </i>
    <i r="2">
      <x v="512"/>
    </i>
    <i r="2">
      <x v="513"/>
    </i>
    <i r="2">
      <x v="514"/>
    </i>
    <i r="2">
      <x v="515"/>
    </i>
    <i r="2">
      <x v="516"/>
    </i>
    <i r="2">
      <x v="517"/>
    </i>
    <i r="2">
      <x v="518"/>
    </i>
    <i r="2">
      <x v="519"/>
    </i>
    <i r="2">
      <x v="520"/>
    </i>
    <i r="2">
      <x v="521"/>
    </i>
    <i r="2">
      <x v="522"/>
    </i>
    <i r="2">
      <x v="523"/>
    </i>
    <i r="2">
      <x v="524"/>
    </i>
    <i r="2">
      <x v="525"/>
    </i>
    <i r="2">
      <x v="526"/>
    </i>
    <i r="2">
      <x v="527"/>
    </i>
    <i r="2">
      <x v="528"/>
    </i>
    <i r="2">
      <x v="529"/>
    </i>
    <i r="2">
      <x v="530"/>
    </i>
    <i r="2">
      <x v="531"/>
    </i>
    <i r="2">
      <x v="532"/>
    </i>
    <i r="2">
      <x v="533"/>
    </i>
    <i>
      <x v="2"/>
      <x v="6"/>
      <x v="534"/>
    </i>
    <i r="2">
      <x v="535"/>
    </i>
    <i r="2">
      <x v="536"/>
    </i>
    <i r="2">
      <x v="537"/>
    </i>
    <i r="2">
      <x v="538"/>
    </i>
    <i r="2">
      <x v="539"/>
    </i>
    <i r="2">
      <x v="540"/>
    </i>
    <i r="2">
      <x v="541"/>
    </i>
    <i r="2">
      <x v="542"/>
    </i>
    <i r="2">
      <x v="543"/>
    </i>
    <i r="2">
      <x v="544"/>
    </i>
    <i r="2">
      <x v="545"/>
    </i>
    <i r="2">
      <x v="546"/>
    </i>
    <i r="2">
      <x v="547"/>
    </i>
    <i r="2">
      <x v="548"/>
    </i>
    <i r="2">
      <x v="549"/>
    </i>
    <i r="2">
      <x v="550"/>
    </i>
    <i r="2">
      <x v="551"/>
    </i>
    <i r="2">
      <x v="552"/>
    </i>
    <i r="2">
      <x v="553"/>
    </i>
    <i r="2">
      <x v="554"/>
    </i>
    <i r="2">
      <x v="555"/>
    </i>
    <i r="2">
      <x v="556"/>
    </i>
    <i r="2">
      <x v="557"/>
    </i>
    <i r="2">
      <x v="558"/>
    </i>
    <i r="2">
      <x v="559"/>
    </i>
    <i r="2">
      <x v="560"/>
    </i>
    <i r="2">
      <x v="561"/>
    </i>
    <i r="2">
      <x v="562"/>
    </i>
    <i r="2">
      <x v="563"/>
    </i>
    <i r="2">
      <x v="564"/>
    </i>
    <i r="1">
      <x v="7"/>
      <x v="565"/>
    </i>
    <i r="2">
      <x v="566"/>
    </i>
    <i r="2">
      <x v="567"/>
    </i>
    <i r="2">
      <x v="568"/>
    </i>
    <i r="2">
      <x v="569"/>
    </i>
    <i r="2">
      <x v="570"/>
    </i>
    <i r="2">
      <x v="571"/>
    </i>
    <i r="2">
      <x v="572"/>
    </i>
    <i r="2">
      <x v="573"/>
    </i>
    <i r="2">
      <x v="574"/>
    </i>
    <i r="2">
      <x v="575"/>
    </i>
    <i r="2">
      <x v="576"/>
    </i>
    <i r="2">
      <x v="577"/>
    </i>
    <i r="2">
      <x v="578"/>
    </i>
    <i r="2">
      <x v="579"/>
    </i>
    <i r="2">
      <x v="580"/>
    </i>
    <i r="2">
      <x v="581"/>
    </i>
    <i r="2">
      <x v="582"/>
    </i>
    <i r="2">
      <x v="583"/>
    </i>
    <i r="2">
      <x v="584"/>
    </i>
    <i r="2">
      <x v="585"/>
    </i>
    <i r="2">
      <x v="586"/>
    </i>
    <i r="2">
      <x v="587"/>
    </i>
    <i r="2">
      <x v="588"/>
    </i>
    <i r="2">
      <x v="589"/>
    </i>
    <i r="2">
      <x v="590"/>
    </i>
    <i r="2">
      <x v="591"/>
    </i>
    <i r="2">
      <x v="592"/>
    </i>
    <i r="2">
      <x v="593"/>
    </i>
    <i r="1">
      <x v="8"/>
      <x v="594"/>
    </i>
    <i r="2">
      <x v="595"/>
    </i>
    <i r="2">
      <x v="596"/>
    </i>
    <i r="2">
      <x v="597"/>
    </i>
    <i r="2">
      <x v="598"/>
    </i>
    <i r="2">
      <x v="599"/>
    </i>
    <i r="2">
      <x v="600"/>
    </i>
    <i r="2">
      <x v="601"/>
    </i>
    <i r="2">
      <x v="602"/>
    </i>
    <i r="2">
      <x v="603"/>
    </i>
    <i r="2">
      <x v="604"/>
    </i>
    <i r="2">
      <x v="605"/>
    </i>
    <i r="2">
      <x v="606"/>
    </i>
    <i r="2">
      <x v="607"/>
    </i>
    <i r="2">
      <x v="608"/>
    </i>
    <i r="2">
      <x v="609"/>
    </i>
    <i r="2">
      <x v="610"/>
    </i>
    <i r="2">
      <x v="611"/>
    </i>
    <i r="2">
      <x v="612"/>
    </i>
    <i r="2">
      <x v="613"/>
    </i>
    <i r="2">
      <x v="614"/>
    </i>
    <i r="2">
      <x v="615"/>
    </i>
    <i r="2">
      <x v="616"/>
    </i>
    <i r="2">
      <x v="617"/>
    </i>
    <i r="2">
      <x v="618"/>
    </i>
    <i r="2">
      <x v="619"/>
    </i>
    <i r="2">
      <x v="620"/>
    </i>
    <i r="2">
      <x v="621"/>
    </i>
    <i r="2">
      <x v="622"/>
    </i>
    <i r="2">
      <x v="623"/>
    </i>
    <i r="2">
      <x v="624"/>
    </i>
    <i r="1">
      <x v="9"/>
      <x v="625"/>
    </i>
    <i r="2">
      <x v="626"/>
    </i>
    <i r="2">
      <x v="627"/>
    </i>
    <i r="2">
      <x v="628"/>
    </i>
    <i r="2">
      <x v="629"/>
    </i>
    <i r="2">
      <x v="630"/>
    </i>
    <i r="2">
      <x v="631"/>
    </i>
    <i r="2">
      <x v="632"/>
    </i>
    <i r="2">
      <x v="633"/>
    </i>
    <i r="2">
      <x v="634"/>
    </i>
    <i r="2">
      <x v="635"/>
    </i>
    <i r="2">
      <x v="636"/>
    </i>
    <i r="2">
      <x v="637"/>
    </i>
    <i r="2">
      <x v="638"/>
    </i>
    <i r="2">
      <x v="639"/>
    </i>
    <i r="2">
      <x v="640"/>
    </i>
    <i r="2">
      <x v="641"/>
    </i>
    <i r="2">
      <x v="642"/>
    </i>
    <i r="2">
      <x v="643"/>
    </i>
    <i r="2">
      <x v="644"/>
    </i>
    <i r="2">
      <x v="645"/>
    </i>
    <i r="2">
      <x v="646"/>
    </i>
    <i r="2">
      <x v="647"/>
    </i>
    <i r="2">
      <x v="648"/>
    </i>
    <i r="2">
      <x v="649"/>
    </i>
    <i r="2">
      <x v="650"/>
    </i>
    <i r="2">
      <x v="651"/>
    </i>
    <i r="2">
      <x v="652"/>
    </i>
    <i r="2">
      <x v="653"/>
    </i>
    <i r="2">
      <x v="654"/>
    </i>
    <i r="1">
      <x v="10"/>
      <x v="655"/>
    </i>
    <i r="2">
      <x v="656"/>
    </i>
    <i r="2">
      <x v="657"/>
    </i>
    <i r="2">
      <x v="658"/>
    </i>
    <i r="2">
      <x v="659"/>
    </i>
    <i r="2">
      <x v="660"/>
    </i>
    <i r="2">
      <x v="661"/>
    </i>
    <i r="2">
      <x v="662"/>
    </i>
    <i r="2">
      <x v="663"/>
    </i>
    <i r="2">
      <x v="664"/>
    </i>
    <i r="2">
      <x v="665"/>
    </i>
    <i r="2">
      <x v="666"/>
    </i>
    <i r="2">
      <x v="667"/>
    </i>
    <i r="2">
      <x v="668"/>
    </i>
    <i r="2">
      <x v="669"/>
    </i>
    <i r="2">
      <x v="670"/>
    </i>
    <i r="2">
      <x v="671"/>
    </i>
    <i r="2">
      <x v="672"/>
    </i>
    <i r="2">
      <x v="673"/>
    </i>
    <i r="2">
      <x v="674"/>
    </i>
    <i r="2">
      <x v="675"/>
    </i>
    <i r="2">
      <x v="676"/>
    </i>
    <i r="2">
      <x v="677"/>
    </i>
    <i r="2">
      <x v="678"/>
    </i>
    <i r="2">
      <x v="679"/>
    </i>
    <i r="2">
      <x v="680"/>
    </i>
    <i r="2">
      <x v="681"/>
    </i>
    <i r="2">
      <x v="682"/>
    </i>
    <i r="2">
      <x v="683"/>
    </i>
    <i r="2">
      <x v="684"/>
    </i>
    <i r="2">
      <x v="685"/>
    </i>
    <i r="1">
      <x v="11"/>
      <x v="686"/>
    </i>
    <i r="2">
      <x v="687"/>
    </i>
    <i r="2">
      <x v="688"/>
    </i>
    <i r="2">
      <x v="689"/>
    </i>
    <i r="2">
      <x v="690"/>
    </i>
    <i r="2">
      <x v="691"/>
    </i>
    <i r="2">
      <x v="692"/>
    </i>
    <i r="2">
      <x v="693"/>
    </i>
    <i r="2">
      <x v="694"/>
    </i>
    <i r="2">
      <x v="695"/>
    </i>
    <i r="2">
      <x v="696"/>
    </i>
    <i r="2">
      <x v="697"/>
    </i>
    <i r="2">
      <x v="698"/>
    </i>
    <i r="2">
      <x v="699"/>
    </i>
    <i r="2">
      <x v="700"/>
    </i>
    <i r="2">
      <x v="701"/>
    </i>
    <i r="2">
      <x v="702"/>
    </i>
    <i r="2">
      <x v="703"/>
    </i>
    <i r="2">
      <x v="704"/>
    </i>
    <i r="2">
      <x v="705"/>
    </i>
    <i r="2">
      <x v="706"/>
    </i>
    <i r="2">
      <x v="707"/>
    </i>
    <i r="2">
      <x v="708"/>
    </i>
    <i r="2">
      <x v="709"/>
    </i>
    <i r="2">
      <x v="710"/>
    </i>
    <i r="2">
      <x v="711"/>
    </i>
    <i r="2">
      <x v="712"/>
    </i>
    <i r="2">
      <x v="713"/>
    </i>
    <i r="2">
      <x v="714"/>
    </i>
    <i r="2">
      <x v="715"/>
    </i>
    <i r="1">
      <x/>
      <x v="716"/>
    </i>
    <i r="2">
      <x v="717"/>
    </i>
    <i r="2">
      <x v="718"/>
    </i>
    <i r="2">
      <x v="719"/>
    </i>
    <i r="2">
      <x v="720"/>
    </i>
    <i r="2">
      <x v="721"/>
    </i>
    <i r="2">
      <x v="722"/>
    </i>
    <i r="2">
      <x v="723"/>
    </i>
    <i r="2">
      <x v="724"/>
    </i>
    <i r="2">
      <x v="725"/>
    </i>
    <i r="2">
      <x v="726"/>
    </i>
    <i r="2">
      <x v="727"/>
    </i>
    <i r="2">
      <x v="728"/>
    </i>
    <i r="2">
      <x v="729"/>
    </i>
    <i r="2">
      <x v="730"/>
    </i>
    <i r="2">
      <x v="731"/>
    </i>
    <i r="2">
      <x v="732"/>
    </i>
    <i r="2">
      <x v="733"/>
    </i>
    <i r="2">
      <x v="734"/>
    </i>
    <i r="2">
      <x v="735"/>
    </i>
    <i r="2">
      <x v="736"/>
    </i>
    <i r="2">
      <x v="737"/>
    </i>
    <i r="2">
      <x v="738"/>
    </i>
    <i r="2">
      <x v="739"/>
    </i>
    <i r="2">
      <x v="740"/>
    </i>
    <i r="2">
      <x v="741"/>
    </i>
    <i r="2">
      <x v="742"/>
    </i>
    <i r="2">
      <x v="743"/>
    </i>
    <i r="2">
      <x v="744"/>
    </i>
    <i r="2">
      <x v="745"/>
    </i>
    <i r="2">
      <x v="746"/>
    </i>
    <i r="1">
      <x v="1"/>
      <x v="747"/>
    </i>
    <i r="2">
      <x v="748"/>
    </i>
    <i r="2">
      <x v="749"/>
    </i>
    <i r="2">
      <x v="750"/>
    </i>
    <i r="2">
      <x v="751"/>
    </i>
    <i r="2">
      <x v="752"/>
    </i>
    <i r="2">
      <x v="753"/>
    </i>
    <i r="2">
      <x v="754"/>
    </i>
    <i r="2">
      <x v="755"/>
    </i>
    <i r="2">
      <x v="756"/>
    </i>
    <i r="2">
      <x v="757"/>
    </i>
    <i r="2">
      <x v="758"/>
    </i>
    <i r="2">
      <x v="759"/>
    </i>
    <i r="2">
      <x v="760"/>
    </i>
    <i r="2">
      <x v="761"/>
    </i>
    <i r="2">
      <x v="762"/>
    </i>
    <i r="2">
      <x v="763"/>
    </i>
    <i r="2">
      <x v="764"/>
    </i>
    <i r="2">
      <x v="765"/>
    </i>
    <i r="2">
      <x v="766"/>
    </i>
    <i r="2">
      <x v="767"/>
    </i>
    <i r="2">
      <x v="768"/>
    </i>
    <i r="2">
      <x v="769"/>
    </i>
    <i r="2">
      <x v="770"/>
    </i>
    <i r="2">
      <x v="771"/>
    </i>
    <i r="2">
      <x v="772"/>
    </i>
    <i r="2">
      <x v="773"/>
    </i>
    <i r="2">
      <x v="774"/>
    </i>
    <i r="2">
      <x v="775"/>
    </i>
    <i r="2">
      <x v="776"/>
    </i>
    <i r="2">
      <x v="777"/>
    </i>
    <i r="1">
      <x v="2"/>
      <x v="778"/>
    </i>
    <i r="2">
      <x v="779"/>
    </i>
    <i r="2">
      <x v="780"/>
    </i>
    <i r="2">
      <x v="781"/>
    </i>
    <i r="2">
      <x v="782"/>
    </i>
    <i r="2">
      <x v="783"/>
    </i>
    <i r="2">
      <x v="784"/>
    </i>
    <i r="2">
      <x v="785"/>
    </i>
    <i r="2">
      <x v="786"/>
    </i>
    <i r="2">
      <x v="787"/>
    </i>
    <i r="2">
      <x v="788"/>
    </i>
    <i r="2">
      <x v="789"/>
    </i>
    <i r="2">
      <x v="790"/>
    </i>
    <i r="2">
      <x v="791"/>
    </i>
    <i r="2">
      <x v="792"/>
    </i>
    <i r="2">
      <x v="793"/>
    </i>
    <i r="2">
      <x v="794"/>
    </i>
    <i r="2">
      <x v="795"/>
    </i>
    <i r="2">
      <x v="796"/>
    </i>
    <i r="2">
      <x v="797"/>
    </i>
    <i r="2">
      <x v="798"/>
    </i>
    <i r="2">
      <x v="799"/>
    </i>
    <i r="2">
      <x v="800"/>
    </i>
    <i r="2">
      <x v="801"/>
    </i>
    <i r="2">
      <x v="802"/>
    </i>
    <i r="2">
      <x v="803"/>
    </i>
    <i r="2">
      <x v="804"/>
    </i>
    <i r="2">
      <x v="805"/>
    </i>
    <i r="2">
      <x v="806"/>
    </i>
    <i r="2">
      <x v="807"/>
    </i>
    <i r="1">
      <x v="3"/>
      <x v="808"/>
    </i>
    <i r="2">
      <x v="809"/>
    </i>
    <i r="2">
      <x v="810"/>
    </i>
    <i r="2">
      <x v="811"/>
    </i>
    <i r="2">
      <x v="812"/>
    </i>
    <i r="2">
      <x v="813"/>
    </i>
    <i r="2">
      <x v="814"/>
    </i>
    <i r="2">
      <x v="815"/>
    </i>
    <i r="2">
      <x v="816"/>
    </i>
    <i r="2">
      <x v="817"/>
    </i>
    <i r="2">
      <x v="818"/>
    </i>
    <i r="2">
      <x v="819"/>
    </i>
    <i r="2">
      <x v="820"/>
    </i>
    <i r="2">
      <x v="821"/>
    </i>
    <i r="2">
      <x v="822"/>
    </i>
    <i r="2">
      <x v="823"/>
    </i>
    <i r="2">
      <x v="824"/>
    </i>
    <i r="2">
      <x v="825"/>
    </i>
    <i r="2">
      <x v="826"/>
    </i>
    <i r="2">
      <x v="827"/>
    </i>
    <i r="2">
      <x v="828"/>
    </i>
    <i r="2">
      <x v="829"/>
    </i>
    <i r="2">
      <x v="830"/>
    </i>
    <i r="2">
      <x v="831"/>
    </i>
    <i r="2">
      <x v="832"/>
    </i>
    <i r="2">
      <x v="833"/>
    </i>
    <i r="2">
      <x v="834"/>
    </i>
    <i r="2">
      <x v="835"/>
    </i>
    <i r="2">
      <x v="836"/>
    </i>
    <i r="2">
      <x v="837"/>
    </i>
    <i r="2">
      <x v="838"/>
    </i>
    <i r="1">
      <x v="4"/>
      <x v="839"/>
    </i>
    <i r="2">
      <x v="840"/>
    </i>
    <i r="2">
      <x v="841"/>
    </i>
    <i r="2">
      <x v="842"/>
    </i>
    <i r="2">
      <x v="843"/>
    </i>
    <i r="2">
      <x v="844"/>
    </i>
    <i r="2">
      <x v="845"/>
    </i>
    <i r="2">
      <x v="846"/>
    </i>
    <i r="2">
      <x v="847"/>
    </i>
    <i r="2">
      <x v="848"/>
    </i>
    <i r="2">
      <x v="849"/>
    </i>
    <i r="2">
      <x v="850"/>
    </i>
    <i r="2">
      <x v="851"/>
    </i>
    <i r="2">
      <x v="852"/>
    </i>
    <i r="2">
      <x v="853"/>
    </i>
    <i r="2">
      <x v="854"/>
    </i>
    <i r="2">
      <x v="855"/>
    </i>
    <i r="2">
      <x v="856"/>
    </i>
    <i r="2">
      <x v="857"/>
    </i>
    <i r="2">
      <x v="858"/>
    </i>
    <i r="2">
      <x v="859"/>
    </i>
    <i r="2">
      <x v="860"/>
    </i>
    <i r="2">
      <x v="861"/>
    </i>
    <i r="2">
      <x v="862"/>
    </i>
    <i r="2">
      <x v="863"/>
    </i>
    <i r="2">
      <x v="864"/>
    </i>
    <i r="2">
      <x v="865"/>
    </i>
    <i r="2">
      <x v="866"/>
    </i>
    <i r="2">
      <x v="867"/>
    </i>
    <i r="2">
      <x v="868"/>
    </i>
    <i r="1">
      <x v="5"/>
      <x v="869"/>
    </i>
    <i r="2">
      <x v="870"/>
    </i>
    <i r="2">
      <x v="871"/>
    </i>
    <i r="2">
      <x v="872"/>
    </i>
    <i r="2">
      <x v="873"/>
    </i>
    <i r="2">
      <x v="874"/>
    </i>
    <i r="2">
      <x v="875"/>
    </i>
    <i r="2">
      <x v="876"/>
    </i>
    <i r="2">
      <x v="877"/>
    </i>
    <i r="2">
      <x v="878"/>
    </i>
    <i r="2">
      <x v="879"/>
    </i>
    <i r="2">
      <x v="880"/>
    </i>
    <i r="2">
      <x v="881"/>
    </i>
    <i r="2">
      <x v="882"/>
    </i>
    <i r="2">
      <x v="883"/>
    </i>
    <i r="2">
      <x v="884"/>
    </i>
    <i r="2">
      <x v="885"/>
    </i>
    <i r="2">
      <x v="886"/>
    </i>
    <i r="2">
      <x v="887"/>
    </i>
    <i r="2">
      <x v="888"/>
    </i>
    <i r="2">
      <x v="889"/>
    </i>
    <i r="2">
      <x v="890"/>
    </i>
    <i r="2">
      <x v="891"/>
    </i>
    <i r="2">
      <x v="892"/>
    </i>
    <i r="2">
      <x v="893"/>
    </i>
    <i r="2">
      <x v="894"/>
    </i>
    <i r="2">
      <x v="895"/>
    </i>
    <i r="2">
      <x v="896"/>
    </i>
    <i r="2">
      <x v="897"/>
    </i>
    <i r="2">
      <x v="898"/>
    </i>
    <i r="2">
      <x v="899"/>
    </i>
    <i>
      <x v="3"/>
      <x v="6"/>
      <x v="900"/>
    </i>
    <i r="2">
      <x v="901"/>
    </i>
    <i r="2">
      <x v="902"/>
    </i>
    <i r="2">
      <x v="903"/>
    </i>
    <i r="2">
      <x v="904"/>
    </i>
    <i r="2">
      <x v="905"/>
    </i>
    <i r="2">
      <x v="906"/>
    </i>
    <i r="2">
      <x v="907"/>
    </i>
    <i r="2">
      <x v="908"/>
    </i>
    <i r="2">
      <x v="909"/>
    </i>
    <i r="2">
      <x v="910"/>
    </i>
    <i r="2">
      <x v="911"/>
    </i>
    <i r="2">
      <x v="912"/>
    </i>
    <i r="2">
      <x v="913"/>
    </i>
    <i r="2">
      <x v="914"/>
    </i>
    <i r="2">
      <x v="915"/>
    </i>
    <i r="2">
      <x v="916"/>
    </i>
    <i r="2">
      <x v="917"/>
    </i>
    <i r="2">
      <x v="918"/>
    </i>
    <i r="2">
      <x v="919"/>
    </i>
    <i r="2">
      <x v="920"/>
    </i>
    <i r="2">
      <x v="921"/>
    </i>
    <i r="2">
      <x v="922"/>
    </i>
    <i r="2">
      <x v="923"/>
    </i>
    <i r="2">
      <x v="924"/>
    </i>
    <i r="2">
      <x v="925"/>
    </i>
    <i r="2">
      <x v="926"/>
    </i>
    <i r="2">
      <x v="927"/>
    </i>
    <i r="2">
      <x v="928"/>
    </i>
    <i r="2">
      <x v="929"/>
    </i>
    <i r="2">
      <x v="930"/>
    </i>
    <i r="1">
      <x v="7"/>
      <x v="931"/>
    </i>
    <i r="2">
      <x v="932"/>
    </i>
    <i r="2">
      <x v="933"/>
    </i>
    <i r="2">
      <x v="934"/>
    </i>
    <i r="2">
      <x v="935"/>
    </i>
    <i r="2">
      <x v="936"/>
    </i>
    <i r="2">
      <x v="937"/>
    </i>
    <i r="2">
      <x v="938"/>
    </i>
    <i r="2">
      <x v="939"/>
    </i>
    <i r="2">
      <x v="940"/>
    </i>
    <i r="2">
      <x v="941"/>
    </i>
    <i r="2">
      <x v="942"/>
    </i>
    <i r="2">
      <x v="943"/>
    </i>
    <i r="2">
      <x v="944"/>
    </i>
    <i r="2">
      <x v="945"/>
    </i>
    <i r="2">
      <x v="946"/>
    </i>
    <i r="2">
      <x v="947"/>
    </i>
    <i r="2">
      <x v="948"/>
    </i>
    <i r="2">
      <x v="949"/>
    </i>
    <i r="2">
      <x v="950"/>
    </i>
    <i r="2">
      <x v="951"/>
    </i>
    <i r="2">
      <x v="952"/>
    </i>
    <i r="2">
      <x v="953"/>
    </i>
    <i r="2">
      <x v="954"/>
    </i>
    <i r="2">
      <x v="955"/>
    </i>
    <i r="2">
      <x v="956"/>
    </i>
    <i r="2">
      <x v="957"/>
    </i>
    <i r="2">
      <x v="958"/>
    </i>
    <i r="1">
      <x v="8"/>
      <x v="959"/>
    </i>
    <i r="2">
      <x v="960"/>
    </i>
    <i r="2">
      <x v="961"/>
    </i>
    <i r="2">
      <x v="962"/>
    </i>
    <i r="2">
      <x v="963"/>
    </i>
    <i r="2">
      <x v="964"/>
    </i>
    <i r="2">
      <x v="965"/>
    </i>
    <i r="2">
      <x v="966"/>
    </i>
    <i r="2">
      <x v="967"/>
    </i>
    <i r="2">
      <x v="968"/>
    </i>
    <i r="2">
      <x v="969"/>
    </i>
    <i r="2">
      <x v="970"/>
    </i>
    <i r="2">
      <x v="971"/>
    </i>
    <i r="2">
      <x v="972"/>
    </i>
    <i r="2">
      <x v="973"/>
    </i>
    <i r="2">
      <x v="974"/>
    </i>
    <i r="2">
      <x v="975"/>
    </i>
    <i r="2">
      <x v="976"/>
    </i>
    <i r="2">
      <x v="977"/>
    </i>
    <i r="2">
      <x v="978"/>
    </i>
    <i r="2">
      <x v="979"/>
    </i>
    <i r="2">
      <x v="980"/>
    </i>
    <i r="2">
      <x v="981"/>
    </i>
    <i r="2">
      <x v="982"/>
    </i>
    <i r="2">
      <x v="983"/>
    </i>
    <i r="2">
      <x v="984"/>
    </i>
    <i r="2">
      <x v="985"/>
    </i>
    <i r="2">
      <x v="986"/>
    </i>
    <i r="2">
      <x v="987"/>
    </i>
    <i r="2">
      <x v="988"/>
    </i>
    <i r="2">
      <x v="989"/>
    </i>
    <i r="1">
      <x v="9"/>
      <x v="990"/>
    </i>
    <i r="2">
      <x v="991"/>
    </i>
    <i r="2">
      <x v="992"/>
    </i>
    <i r="2">
      <x v="993"/>
    </i>
    <i r="2">
      <x v="994"/>
    </i>
    <i r="2">
      <x v="995"/>
    </i>
    <i r="2">
      <x v="996"/>
    </i>
    <i r="2">
      <x v="997"/>
    </i>
    <i r="2">
      <x v="998"/>
    </i>
    <i r="2">
      <x v="999"/>
    </i>
    <i r="2">
      <x v="1000"/>
    </i>
    <i r="2">
      <x v="1001"/>
    </i>
    <i r="2">
      <x v="1002"/>
    </i>
    <i r="2">
      <x v="1003"/>
    </i>
    <i r="2">
      <x v="1004"/>
    </i>
    <i r="2">
      <x v="1005"/>
    </i>
    <i r="2">
      <x v="1006"/>
    </i>
    <i r="2">
      <x v="1007"/>
    </i>
    <i r="2">
      <x v="1008"/>
    </i>
    <i r="2">
      <x v="1009"/>
    </i>
    <i r="2">
      <x v="1010"/>
    </i>
    <i r="2">
      <x v="1011"/>
    </i>
    <i r="2">
      <x v="1012"/>
    </i>
    <i r="2">
      <x v="1013"/>
    </i>
    <i r="2">
      <x v="1014"/>
    </i>
    <i r="2">
      <x v="1015"/>
    </i>
    <i r="2">
      <x v="1016"/>
    </i>
    <i r="2">
      <x v="1017"/>
    </i>
    <i r="2">
      <x v="1018"/>
    </i>
    <i r="2">
      <x v="1019"/>
    </i>
    <i r="1">
      <x v="10"/>
      <x v="1020"/>
    </i>
    <i r="2">
      <x v="1021"/>
    </i>
    <i r="2">
      <x v="1022"/>
    </i>
    <i r="2">
      <x v="1023"/>
    </i>
    <i r="2">
      <x v="1024"/>
    </i>
    <i r="2">
      <x v="1025"/>
    </i>
    <i r="2">
      <x v="1026"/>
    </i>
    <i r="2">
      <x v="1027"/>
    </i>
    <i r="2">
      <x v="1028"/>
    </i>
    <i r="2">
      <x v="1029"/>
    </i>
    <i r="2">
      <x v="1030"/>
    </i>
    <i r="2">
      <x v="1031"/>
    </i>
    <i r="2">
      <x v="1032"/>
    </i>
    <i r="2">
      <x v="1033"/>
    </i>
    <i r="2">
      <x v="1034"/>
    </i>
    <i r="2">
      <x v="1035"/>
    </i>
    <i r="2">
      <x v="1036"/>
    </i>
    <i r="2">
      <x v="1037"/>
    </i>
    <i r="2">
      <x v="1038"/>
    </i>
    <i r="2">
      <x v="1039"/>
    </i>
    <i r="2">
      <x v="1040"/>
    </i>
    <i r="2">
      <x v="1041"/>
    </i>
    <i r="2">
      <x v="1042"/>
    </i>
    <i r="2">
      <x v="1043"/>
    </i>
    <i r="2">
      <x v="1044"/>
    </i>
    <i r="2">
      <x v="1045"/>
    </i>
    <i r="2">
      <x v="1046"/>
    </i>
    <i r="2">
      <x v="1047"/>
    </i>
    <i r="2">
      <x v="1048"/>
    </i>
    <i r="2">
      <x v="1049"/>
    </i>
    <i r="2">
      <x v="1050"/>
    </i>
    <i r="1">
      <x v="11"/>
      <x v="1051"/>
    </i>
    <i r="2">
      <x v="1052"/>
    </i>
    <i r="2">
      <x v="1053"/>
    </i>
    <i r="2">
      <x v="1054"/>
    </i>
    <i r="2">
      <x v="1055"/>
    </i>
    <i r="2">
      <x v="1056"/>
    </i>
    <i r="2">
      <x v="1057"/>
    </i>
    <i r="2">
      <x v="1058"/>
    </i>
    <i r="2">
      <x v="1059"/>
    </i>
    <i r="2">
      <x v="1060"/>
    </i>
    <i r="2">
      <x v="1061"/>
    </i>
    <i r="2">
      <x v="1062"/>
    </i>
    <i r="2">
      <x v="1063"/>
    </i>
    <i r="2">
      <x v="1064"/>
    </i>
    <i r="2">
      <x v="1065"/>
    </i>
    <i r="2">
      <x v="1066"/>
    </i>
    <i r="2">
      <x v="1067"/>
    </i>
    <i r="2">
      <x v="1068"/>
    </i>
    <i r="2">
      <x v="1069"/>
    </i>
    <i r="2">
      <x v="1070"/>
    </i>
    <i r="2">
      <x v="1071"/>
    </i>
    <i r="2">
      <x v="1072"/>
    </i>
    <i r="2">
      <x v="1073"/>
    </i>
    <i r="2">
      <x v="1074"/>
    </i>
    <i r="2">
      <x v="1075"/>
    </i>
    <i r="2">
      <x v="1076"/>
    </i>
    <i r="2">
      <x v="1077"/>
    </i>
    <i r="2">
      <x v="1078"/>
    </i>
    <i r="2">
      <x v="1079"/>
    </i>
    <i r="2">
      <x v="1080"/>
    </i>
    <i r="1">
      <x/>
      <x v="1081"/>
    </i>
    <i r="2">
      <x v="1082"/>
    </i>
    <i r="2">
      <x v="1083"/>
    </i>
    <i r="2">
      <x v="1084"/>
    </i>
    <i r="2">
      <x v="1085"/>
    </i>
    <i r="2">
      <x v="1086"/>
    </i>
    <i r="2">
      <x v="1087"/>
    </i>
    <i r="2">
      <x v="1088"/>
    </i>
    <i r="2">
      <x v="1089"/>
    </i>
    <i r="2">
      <x v="1090"/>
    </i>
    <i r="2">
      <x v="1091"/>
    </i>
    <i r="2">
      <x v="1092"/>
    </i>
    <i r="2">
      <x v="1093"/>
    </i>
    <i r="2">
      <x v="1094"/>
    </i>
    <i r="2">
      <x v="1095"/>
    </i>
    <i r="2">
      <x v="1096"/>
    </i>
    <i r="2">
      <x v="1097"/>
    </i>
    <i r="2">
      <x v="1098"/>
    </i>
    <i r="2">
      <x v="1099"/>
    </i>
    <i r="2">
      <x v="1100"/>
    </i>
    <i r="2">
      <x v="1101"/>
    </i>
    <i r="2">
      <x v="1102"/>
    </i>
    <i r="2">
      <x v="1103"/>
    </i>
    <i r="2">
      <x v="1104"/>
    </i>
    <i r="2">
      <x v="1105"/>
    </i>
    <i r="2">
      <x v="1106"/>
    </i>
    <i r="2">
      <x v="1107"/>
    </i>
    <i r="2">
      <x v="1108"/>
    </i>
    <i r="2">
      <x v="1109"/>
    </i>
    <i r="2">
      <x v="1110"/>
    </i>
    <i r="2">
      <x v="1111"/>
    </i>
    <i r="1">
      <x v="1"/>
      <x v="1112"/>
    </i>
    <i r="2">
      <x v="1113"/>
    </i>
    <i r="2">
      <x v="1114"/>
    </i>
    <i r="2">
      <x v="1115"/>
    </i>
    <i r="2">
      <x v="1116"/>
    </i>
    <i r="2">
      <x v="1117"/>
    </i>
    <i r="2">
      <x v="1118"/>
    </i>
    <i r="2">
      <x v="1119"/>
    </i>
    <i r="2">
      <x v="1120"/>
    </i>
    <i r="2">
      <x v="1121"/>
    </i>
    <i r="2">
      <x v="1122"/>
    </i>
    <i r="2">
      <x v="1123"/>
    </i>
    <i t="grand">
      <x/>
    </i>
  </rowItems>
  <colFields count="1">
    <field x="2"/>
  </colFields>
  <colItems count="4">
    <i>
      <x/>
    </i>
    <i>
      <x v="1"/>
    </i>
    <i>
      <x v="2"/>
    </i>
    <i t="grand">
      <x/>
    </i>
  </colItems>
  <dataFields count="1">
    <dataField fld="3" subtotal="count" baseField="0" baseItem="0"/>
  </dataField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2"/>
    <rowHierarchyUsage hierarchyUsage="4"/>
    <rowHierarchyUsage hierarchyUsage="0"/>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alender]"/>
        <x15:activeTabTopLevelEntity name="[Product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439DC6F9-77E2-47F6-8395-FFF4D504260B}" name="PivotTable10" cacheId="1" applyNumberFormats="0" applyBorderFormats="0" applyFontFormats="0" applyPatternFormats="0" applyAlignmentFormats="0" applyWidthHeightFormats="1" dataCaption="Werte" tag="f2763828-ff47-4d88-a277-e971107062db" updatedVersion="7" minRefreshableVersion="3" useAutoFormatting="1" itemPrintTitles="1" createdVersion="7" indent="0" outline="1" outlineData="1" multipleFieldFilters="0">
  <location ref="B1:D56" firstHeaderRow="0" firstDataRow="1" firstDataCol="1"/>
  <pivotFields count="4">
    <pivotField axis="axisRow" allDrilled="1" showAll="0" dataSourceSort="1" defaultAttributeDrillState="1">
      <items count="10">
        <item x="0"/>
        <item x="1"/>
        <item x="2"/>
        <item x="3"/>
        <item x="4"/>
        <item x="5"/>
        <item x="6"/>
        <item x="7"/>
        <item x="8"/>
        <item t="default"/>
      </items>
    </pivotField>
    <pivotField dataField="1" subtotalTop="0" showAll="0" defaultSubtotal="0"/>
    <pivotField axis="axisRow" allDrilled="1" showAll="0" dataSourceSort="1" defaultAttributeDrillState="1">
      <items count="4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t="default"/>
      </items>
    </pivotField>
    <pivotField dataField="1" showAll="0"/>
  </pivotFields>
  <rowFields count="2">
    <field x="0"/>
    <field x="2"/>
  </rowFields>
  <rowItems count="55">
    <i>
      <x/>
    </i>
    <i r="1">
      <x/>
    </i>
    <i r="1">
      <x v="1"/>
    </i>
    <i r="1">
      <x v="2"/>
    </i>
    <i>
      <x v="1"/>
    </i>
    <i r="1">
      <x v="3"/>
    </i>
    <i r="1">
      <x v="4"/>
    </i>
    <i r="1">
      <x v="5"/>
    </i>
    <i r="1">
      <x v="6"/>
    </i>
    <i>
      <x v="2"/>
    </i>
    <i r="1">
      <x v="7"/>
    </i>
    <i r="1">
      <x v="8"/>
    </i>
    <i r="1">
      <x v="9"/>
    </i>
    <i>
      <x v="3"/>
    </i>
    <i r="1">
      <x v="10"/>
    </i>
    <i r="1">
      <x v="11"/>
    </i>
    <i r="1">
      <x v="12"/>
    </i>
    <i r="1">
      <x v="13"/>
    </i>
    <i r="1">
      <x v="14"/>
    </i>
    <i r="1">
      <x v="15"/>
    </i>
    <i r="1">
      <x v="16"/>
    </i>
    <i r="1">
      <x v="17"/>
    </i>
    <i>
      <x v="4"/>
    </i>
    <i r="1">
      <x v="18"/>
    </i>
    <i r="1">
      <x v="19"/>
    </i>
    <i r="1">
      <x v="20"/>
    </i>
    <i r="1">
      <x v="21"/>
    </i>
    <i r="1">
      <x v="22"/>
    </i>
    <i r="1">
      <x v="23"/>
    </i>
    <i>
      <x v="5"/>
    </i>
    <i r="1">
      <x v="24"/>
    </i>
    <i r="1">
      <x v="25"/>
    </i>
    <i r="1">
      <x v="26"/>
    </i>
    <i r="1">
      <x v="27"/>
    </i>
    <i r="1">
      <x v="28"/>
    </i>
    <i>
      <x v="6"/>
    </i>
    <i r="1">
      <x v="29"/>
    </i>
    <i r="1">
      <x v="30"/>
    </i>
    <i r="1">
      <x v="31"/>
    </i>
    <i r="1">
      <x v="32"/>
    </i>
    <i r="1">
      <x v="33"/>
    </i>
    <i r="1">
      <x v="34"/>
    </i>
    <i r="1">
      <x v="35"/>
    </i>
    <i r="1">
      <x v="36"/>
    </i>
    <i>
      <x v="7"/>
    </i>
    <i r="1">
      <x v="37"/>
    </i>
    <i r="1">
      <x v="38"/>
    </i>
    <i r="1">
      <x v="39"/>
    </i>
    <i r="1">
      <x v="40"/>
    </i>
    <i>
      <x v="8"/>
    </i>
    <i r="1">
      <x v="41"/>
    </i>
    <i r="1">
      <x v="42"/>
    </i>
    <i r="1">
      <x v="43"/>
    </i>
    <i r="1">
      <x v="44"/>
    </i>
    <i t="grand">
      <x/>
    </i>
  </rowItems>
  <colFields count="1">
    <field x="-2"/>
  </colFields>
  <colItems count="2">
    <i>
      <x/>
    </i>
    <i i="1">
      <x v="1"/>
    </i>
  </colItems>
  <dataFields count="2">
    <dataField fld="1" subtotal="count" baseField="0" baseItem="0"/>
    <dataField fld="3" subtotal="count" baseField="0" baseItem="0"/>
  </dataFields>
  <formats count="4">
    <format dxfId="9">
      <pivotArea outline="0" collapsedLevelsAreSubtotals="1" fieldPosition="0">
        <references count="1">
          <reference field="4294967294" count="1" selected="0">
            <x v="1"/>
          </reference>
        </references>
      </pivotArea>
    </format>
    <format dxfId="8">
      <pivotArea dataOnly="0" labelOnly="1" outline="0" fieldPosition="0">
        <references count="1">
          <reference field="4294967294" count="1">
            <x v="1"/>
          </reference>
        </references>
      </pivotArea>
    </format>
    <format dxfId="7">
      <pivotArea outline="0" collapsedLevelsAreSubtotals="1" fieldPosition="0">
        <references count="1">
          <reference field="4294967294" count="1" selected="0">
            <x v="0"/>
          </reference>
        </references>
      </pivotArea>
    </format>
    <format dxfId="6">
      <pivotArea dataOnly="0" labelOnly="1" outline="0" fieldPosition="0">
        <references count="1">
          <reference field="4294967294" count="1">
            <x v="0"/>
          </reference>
        </references>
      </pivotArea>
    </format>
  </formats>
  <conditionalFormats count="4">
    <conditionalFormat scope="field" priority="1">
      <pivotAreas count="1">
        <pivotArea outline="0" collapsedLevelsAreSubtotals="1" fieldPosition="0">
          <references count="2">
            <reference field="4294967294" count="1" selected="0">
              <x v="1"/>
            </reference>
            <reference field="2" count="0" selected="0"/>
          </references>
        </pivotArea>
      </pivotAreas>
    </conditionalFormat>
    <conditionalFormat scope="field" priority="2">
      <pivotAreas count="1">
        <pivotArea outline="0" collapsedLevelsAreSubtotals="1" fieldPosition="0">
          <references count="2">
            <reference field="4294967294" count="1" selected="0">
              <x v="1"/>
            </reference>
            <reference field="0" count="0" selected="0"/>
          </references>
        </pivotArea>
      </pivotAreas>
    </conditionalFormat>
    <conditionalFormat scope="field" priority="3">
      <pivotAreas count="1">
        <pivotArea outline="0" collapsedLevelsAreSubtotals="1" fieldPosition="0">
          <references count="2">
            <reference field="4294967294" count="1" selected="0">
              <x v="0"/>
            </reference>
            <reference field="0" count="0" selected="0"/>
          </references>
        </pivotArea>
      </pivotAreas>
    </conditionalFormat>
    <conditionalFormat scope="field" priority="4">
      <pivotAreas count="1">
        <pivotArea outline="0" collapsedLevelsAreSubtotals="1" fieldPosition="0">
          <references count="2">
            <reference field="4294967294" count="1" selected="0">
              <x v="0"/>
            </reference>
            <reference field="2" count="0" selected="0"/>
          </references>
        </pivotArea>
      </pivotAreas>
    </conditionalFormat>
  </conditional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3"/>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Orders]"/>
        <x15:activeTabTopLevelEntity name="[States]"/>
      </x15:pivotTableUISettings>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B4542C52-F6D5-4B3A-8975-874029A98472}" name="PivotTable2" cacheId="3" applyNumberFormats="0" applyBorderFormats="0" applyFontFormats="0" applyPatternFormats="0" applyAlignmentFormats="0" applyWidthHeightFormats="1" dataCaption="Werte" tag="d5814c2e-17c0-475f-805e-974c9767b4b1" updatedVersion="7" minRefreshableVersion="3" useAutoFormatting="1" subtotalHiddenItems="1" itemPrintTitles="1" createdVersion="7" indent="0" outline="1" outlineData="1" multipleFieldFilters="0">
  <location ref="B16:E26"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dataField="1" subtotalTop="0" showAll="0" defaultSubtotal="0"/>
  </pivotFields>
  <rowFields count="1">
    <field x="0"/>
  </rowFields>
  <rowItems count="10">
    <i>
      <x/>
    </i>
    <i>
      <x v="1"/>
    </i>
    <i>
      <x v="2"/>
    </i>
    <i>
      <x v="3"/>
    </i>
    <i>
      <x v="4"/>
    </i>
    <i>
      <x v="5"/>
    </i>
    <i>
      <x v="6"/>
    </i>
    <i>
      <x v="7"/>
    </i>
    <i>
      <x v="8"/>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onditionalFormats count="3">
    <conditionalFormat scope="field" priority="1">
      <pivotAreas count="1">
        <pivotArea outline="0" collapsedLevelsAreSubtotals="1" fieldPosition="0">
          <references count="2">
            <reference field="4294967294" count="1" selected="0">
              <x v="2"/>
            </reference>
            <reference field="0" count="0" selected="0"/>
          </references>
        </pivotArea>
      </pivotAreas>
    </conditionalFormat>
    <conditionalFormat scope="field" priority="2">
      <pivotAreas count="1">
        <pivotArea outline="0" collapsedLevelsAreSubtotals="1" fieldPosition="0">
          <references count="2">
            <reference field="4294967294" count="1" selected="0">
              <x v="1"/>
            </reference>
            <reference field="0" count="0" selected="0"/>
          </references>
        </pivotArea>
      </pivotAreas>
    </conditionalFormat>
    <conditionalFormat scope="field" priority="3">
      <pivotAreas count="1">
        <pivotArea outline="0" collapsedLevelsAreSubtotals="1" fieldPosition="0">
          <references count="2">
            <reference field="4294967294" count="1" selected="0">
              <x v="0"/>
            </reference>
            <reference field="0" count="0" selected="0"/>
          </references>
        </pivotArea>
      </pivotAreas>
    </conditionalFormat>
  </conditional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Service Ca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E96CED2F-42E4-42F3-B157-4FC251CF298A}" name="PivotTable1" cacheId="2" applyNumberFormats="0" applyBorderFormats="0" applyFontFormats="0" applyPatternFormats="0" applyAlignmentFormats="0" applyWidthHeightFormats="1" dataCaption="Werte" tag="21077762-959f-4a79-93bc-9671549788cf" updatedVersion="7" minRefreshableVersion="3" useAutoFormatting="1" itemPrintTitles="1" createdVersion="7" indent="0" outline="1" outlineData="1" multipleFieldFilters="0">
  <location ref="B3:E13"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dataField="1" subtotalTop="0" showAll="0" defaultSubtotal="0"/>
  </pivotFields>
  <rowFields count="1">
    <field x="0"/>
  </rowFields>
  <rowItems count="10">
    <i>
      <x/>
    </i>
    <i>
      <x v="1"/>
    </i>
    <i>
      <x v="2"/>
    </i>
    <i>
      <x v="3"/>
    </i>
    <i>
      <x v="4"/>
    </i>
    <i>
      <x v="5"/>
    </i>
    <i>
      <x v="6"/>
    </i>
    <i>
      <x v="7"/>
    </i>
    <i>
      <x v="8"/>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onditionalFormats count="3">
    <conditionalFormat scope="field" priority="4">
      <pivotAreas count="1">
        <pivotArea outline="0" collapsedLevelsAreSubtotals="1" fieldPosition="0">
          <references count="2">
            <reference field="4294967294" count="1" selected="0">
              <x v="2"/>
            </reference>
            <reference field="0" count="0" selected="0"/>
          </references>
        </pivotArea>
      </pivotAreas>
    </conditionalFormat>
    <conditionalFormat scope="field" priority="5">
      <pivotAreas count="1">
        <pivotArea outline="0" collapsedLevelsAreSubtotals="1" fieldPosition="0">
          <references count="2">
            <reference field="4294967294" count="1" selected="0">
              <x v="1"/>
            </reference>
            <reference field="0" count="0" selected="0"/>
          </references>
        </pivotArea>
      </pivotAreas>
    </conditionalFormat>
    <conditionalFormat scope="field" priority="6">
      <pivotAreas count="1">
        <pivotArea outline="0" collapsedLevelsAreSubtotals="1" fieldPosition="0">
          <references count="2">
            <reference field="4294967294" count="1" selected="0">
              <x v="0"/>
            </reference>
            <reference field="0" count="0" selected="0"/>
          </references>
        </pivotArea>
      </pivotAreas>
    </conditionalFormat>
  </conditional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Service Call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5818DE94-B2FA-4A9A-B6B7-EAA9184ACF98}" name="PivotTable2" cacheId="4" applyNumberFormats="0" applyBorderFormats="0" applyFontFormats="0" applyPatternFormats="0" applyAlignmentFormats="0" applyWidthHeightFormats="1" dataCaption="Werte" tag="7d379b15-19e7-4fa3-b0fa-6ec48c74d44b" updatedVersion="7" minRefreshableVersion="3" useAutoFormatting="1" itemPrintTitles="1" createdVersion="7" indent="0" outline="1" outlineData="1" multipleFieldFilters="0">
  <location ref="B2:D57" firstHeaderRow="0" firstDataRow="1" firstDataCol="1"/>
  <pivotFields count="4">
    <pivotField axis="axisRow" allDrilled="1" showAll="0" dataSourceSort="1" defaultAttributeDrillState="1">
      <items count="10">
        <item x="0"/>
        <item x="1"/>
        <item x="2"/>
        <item x="3"/>
        <item x="4"/>
        <item x="5"/>
        <item x="6"/>
        <item x="7"/>
        <item x="8"/>
        <item t="default"/>
      </items>
    </pivotField>
    <pivotField axis="axisRow" allDrilled="1" showAll="0" dataSourceSort="1" defaultAttributeDrillState="1">
      <items count="4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t="default"/>
      </items>
    </pivotField>
    <pivotField dataField="1" subtotalTop="0" showAll="0" defaultSubtotal="0"/>
    <pivotField dataField="1" subtotalTop="0" showAll="0" defaultSubtotal="0"/>
  </pivotFields>
  <rowFields count="2">
    <field x="0"/>
    <field x="1"/>
  </rowFields>
  <rowItems count="55">
    <i>
      <x/>
    </i>
    <i r="1">
      <x/>
    </i>
    <i r="1">
      <x v="1"/>
    </i>
    <i r="1">
      <x v="2"/>
    </i>
    <i>
      <x v="1"/>
    </i>
    <i r="1">
      <x v="3"/>
    </i>
    <i r="1">
      <x v="4"/>
    </i>
    <i r="1">
      <x v="5"/>
    </i>
    <i r="1">
      <x v="6"/>
    </i>
    <i>
      <x v="2"/>
    </i>
    <i r="1">
      <x v="7"/>
    </i>
    <i r="1">
      <x v="8"/>
    </i>
    <i r="1">
      <x v="9"/>
    </i>
    <i>
      <x v="3"/>
    </i>
    <i r="1">
      <x v="10"/>
    </i>
    <i r="1">
      <x v="11"/>
    </i>
    <i r="1">
      <x v="12"/>
    </i>
    <i r="1">
      <x v="13"/>
    </i>
    <i r="1">
      <x v="14"/>
    </i>
    <i r="1">
      <x v="15"/>
    </i>
    <i r="1">
      <x v="16"/>
    </i>
    <i r="1">
      <x v="17"/>
    </i>
    <i>
      <x v="4"/>
    </i>
    <i r="1">
      <x v="18"/>
    </i>
    <i r="1">
      <x v="19"/>
    </i>
    <i r="1">
      <x v="20"/>
    </i>
    <i r="1">
      <x v="21"/>
    </i>
    <i r="1">
      <x v="22"/>
    </i>
    <i r="1">
      <x v="23"/>
    </i>
    <i>
      <x v="5"/>
    </i>
    <i r="1">
      <x v="24"/>
    </i>
    <i r="1">
      <x v="25"/>
    </i>
    <i r="1">
      <x v="26"/>
    </i>
    <i r="1">
      <x v="27"/>
    </i>
    <i r="1">
      <x v="28"/>
    </i>
    <i>
      <x v="6"/>
    </i>
    <i r="1">
      <x v="29"/>
    </i>
    <i r="1">
      <x v="30"/>
    </i>
    <i r="1">
      <x v="31"/>
    </i>
    <i r="1">
      <x v="32"/>
    </i>
    <i r="1">
      <x v="33"/>
    </i>
    <i r="1">
      <x v="34"/>
    </i>
    <i r="1">
      <x v="35"/>
    </i>
    <i r="1">
      <x v="36"/>
    </i>
    <i>
      <x v="7"/>
    </i>
    <i r="1">
      <x v="37"/>
    </i>
    <i r="1">
      <x v="38"/>
    </i>
    <i r="1">
      <x v="39"/>
    </i>
    <i r="1">
      <x v="40"/>
    </i>
    <i>
      <x v="8"/>
    </i>
    <i r="1">
      <x v="41"/>
    </i>
    <i r="1">
      <x v="42"/>
    </i>
    <i r="1">
      <x v="43"/>
    </i>
    <i r="1">
      <x v="44"/>
    </i>
    <i t="grand">
      <x/>
    </i>
  </rowItems>
  <colFields count="1">
    <field x="-2"/>
  </colFields>
  <colItems count="2">
    <i>
      <x/>
    </i>
    <i i="1">
      <x v="1"/>
    </i>
  </colItems>
  <dataFields count="2">
    <dataField fld="2" subtotal="count" baseField="0" baseItem="0"/>
    <dataField fld="3" subtotal="count" baseField="0" baseItem="0"/>
  </dataFields>
  <conditionalFormats count="3">
    <conditionalFormat scope="field" priority="1">
      <pivotAreas count="1">
        <pivotArea outline="0" collapsedLevelsAreSubtotals="1" fieldPosition="0">
          <references count="2">
            <reference field="4294967294" count="1" selected="0">
              <x v="1"/>
            </reference>
            <reference field="1" count="0" selected="0"/>
          </references>
        </pivotArea>
      </pivotAreas>
    </conditionalFormat>
    <conditionalFormat scope="field" priority="2">
      <pivotAreas count="1">
        <pivotArea outline="0" collapsedLevelsAreSubtotals="1" fieldPosition="0">
          <references count="2">
            <reference field="4294967294" count="1" selected="0">
              <x v="1"/>
            </reference>
            <reference field="0" count="0" selected="0"/>
          </references>
        </pivotArea>
      </pivotAreas>
    </conditionalFormat>
    <conditionalFormat scope="field" priority="3">
      <pivotAreas count="1">
        <pivotArea outline="0" collapsedLevelsAreSubtotals="1" fieldPosition="0">
          <references count="2">
            <reference field="4294967294" count="1" selected="0">
              <x v="1"/>
            </reference>
            <reference field="1" count="0" selected="0"/>
          </references>
        </pivotArea>
      </pivotAreas>
    </conditionalFormat>
  </conditional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3"/>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States]"/>
        <x15:activeTabTopLevelEntity name="[Orders]"/>
      </x15:pivotTableUISettings>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371D00CE-C153-4255-AEC7-6DD29AF386C2}" name="PivotTable3" cacheId="5" applyNumberFormats="0" applyBorderFormats="0" applyFontFormats="0" applyPatternFormats="0" applyAlignmentFormats="0" applyWidthHeightFormats="1" dataCaption="Werte" tag="972f1456-99bb-454a-8c55-762b89c89578" updatedVersion="7" minRefreshableVersion="3" useAutoFormatting="1" itemPrintTitles="1" createdVersion="7" indent="0" outline="1" outlineData="1" multipleFieldFilters="0" chartFormat="3">
  <location ref="B2:C12" firstHeaderRow="1" firstDataRow="1" firstDataCol="1"/>
  <pivotFields count="2">
    <pivotField axis="axisRow" allDrilled="1" subtotalTop="0" showAll="0"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i>
    <i>
      <x v="1"/>
    </i>
    <i>
      <x v="2"/>
    </i>
    <i>
      <x v="4"/>
    </i>
    <i>
      <x v="5"/>
    </i>
    <i>
      <x v="6"/>
    </i>
    <i>
      <x v="3"/>
    </i>
    <i>
      <x v="8"/>
    </i>
    <i>
      <x v="7"/>
    </i>
    <i t="grand">
      <x/>
    </i>
  </rowItems>
  <colItems count="1">
    <i/>
  </colItems>
  <dataFields count="1">
    <dataField fld="1" subtotal="count" baseField="0" baseItem="0"/>
  </dataFields>
  <chartFormats count="1">
    <chartFormat chart="2" format="0" series="1">
      <pivotArea type="data" outline="0" fieldPosition="0">
        <references count="1">
          <reference field="429496729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7A6DC4F-E938-4A9F-AF98-555B84054BA6}" name="PivotChartTable1" cacheId="22"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1">
  <location ref="A1:B11" firstHeaderRow="1" firstDataRow="1" firstDataCol="1"/>
  <pivotFields count="3">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1">
    <field x="1"/>
  </rowFields>
  <rowItems count="10">
    <i>
      <x/>
    </i>
    <i>
      <x v="1"/>
    </i>
    <i>
      <x v="2"/>
    </i>
    <i>
      <x v="3"/>
    </i>
    <i>
      <x v="4"/>
    </i>
    <i>
      <x v="5"/>
    </i>
    <i>
      <x v="6"/>
    </i>
    <i>
      <x v="7"/>
    </i>
    <i>
      <x v="8"/>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s].[LoyaltyClubMember].&amp;[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10" columnCount="1" cacheId="175492467">
        <x15:pivotRow count="1">
          <x15:c>
            <x15:v>0.42857142857142855</x15:v>
            <x15:x in="0"/>
          </x15:c>
        </x15:pivotRow>
        <x15:pivotRow count="1">
          <x15:c>
            <x15:v>0.59357870007830849</x15:v>
            <x15:x in="0"/>
          </x15:c>
        </x15:pivotRow>
        <x15:pivotRow count="1">
          <x15:c>
            <x15:v>0.56852300242130749</x15:v>
            <x15:x in="0"/>
          </x15:c>
        </x15:pivotRow>
        <x15:pivotRow count="1">
          <x15:c>
            <x15:v>0.58661417322834641</x15:v>
            <x15:x in="0"/>
          </x15:c>
        </x15:pivotRow>
        <x15:pivotRow count="1">
          <x15:c>
            <x15:v>0.56097560975609762</x15:v>
            <x15:x in="0"/>
          </x15:c>
        </x15:pivotRow>
        <x15:pivotRow count="1">
          <x15:c>
            <x15:v>0.57190795781399806</x15:v>
            <x15:x in="0"/>
          </x15:c>
        </x15:pivotRow>
        <x15:pivotRow count="1">
          <x15:c>
            <x15:v>0.58125255832992218</x15:v>
            <x15:x in="0"/>
          </x15:c>
        </x15:pivotRow>
        <x15:pivotRow count="1">
          <x15:c>
            <x15:v>1</x15:v>
            <x15:x in="0"/>
          </x15:c>
        </x15:pivotRow>
        <x15:pivotRow count="1">
          <x15:c>
            <x15:v>1</x15:v>
            <x15:x in="0"/>
          </x15:c>
        </x15:pivotRow>
        <x15:pivotRow count="1">
          <x15:c>
            <x15:v>0.5769961977186312</x15:v>
            <x15:x in="0"/>
          </x15:c>
        </x15:pivotRow>
      </x15:pivotTableData>
    </ext>
    <ext xmlns:x15="http://schemas.microsoft.com/office/spreadsheetml/2010/11/main" uri="{E67621CE-5B39-4880-91FE-76760E9C1902}">
      <x15:pivotTableUISettings>
        <x15:activeTabTopLevelEntity name="[Orders]"/>
        <x15:activeTabTopLevelEntity name="[Region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7A6DC4F-E938-4A9F-AF98-555B84054BA6}" name="PivotChartTable2" cacheId="21"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2">
  <location ref="A1:B11" firstHeaderRow="1" firstDataRow="1" firstDataCol="1"/>
  <pivotFields count="4">
    <pivotField dataField="1" subtotalTop="0" showAll="0" defaultSubtotal="0"/>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10">
    <i>
      <x v="7"/>
    </i>
    <i>
      <x v="8"/>
    </i>
    <i>
      <x v="1"/>
    </i>
    <i>
      <x v="3"/>
    </i>
    <i>
      <x v="6"/>
    </i>
    <i>
      <x v="5"/>
    </i>
    <i>
      <x v="2"/>
    </i>
    <i>
      <x v="4"/>
    </i>
    <i>
      <x/>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s].[LoyaltyClubMember].&amp;[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licerTable].[Measure].&amp;[Line Items Sold]"/>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10" columnCount="1" cacheId="30963785">
        <x15:pivotRow count="1">
          <x15:c>
            <x15:v>1</x15:v>
            <x15:x in="0"/>
          </x15:c>
        </x15:pivotRow>
        <x15:pivotRow count="1">
          <x15:c>
            <x15:v>1</x15:v>
            <x15:x in="0"/>
          </x15:c>
        </x15:pivotRow>
        <x15:pivotRow count="1">
          <x15:c>
            <x15:v>0.59357870007830849</x15:v>
            <x15:x in="0"/>
          </x15:c>
        </x15:pivotRow>
        <x15:pivotRow count="1">
          <x15:c>
            <x15:v>0.58661417322834641</x15:v>
            <x15:x in="0"/>
          </x15:c>
        </x15:pivotRow>
        <x15:pivotRow count="1">
          <x15:c>
            <x15:v>0.58125255832992218</x15:v>
            <x15:x in="0"/>
          </x15:c>
        </x15:pivotRow>
        <x15:pivotRow count="1">
          <x15:c>
            <x15:v>0.57190795781399806</x15:v>
            <x15:x in="0"/>
          </x15:c>
        </x15:pivotRow>
        <x15:pivotRow count="1">
          <x15:c>
            <x15:v>0.56852300242130749</x15:v>
            <x15:x in="0"/>
          </x15:c>
        </x15:pivotRow>
        <x15:pivotRow count="1">
          <x15:c>
            <x15:v>0.56097560975609762</x15:v>
            <x15:x in="0"/>
          </x15:c>
        </x15:pivotRow>
        <x15:pivotRow count="1">
          <x15:c>
            <x15:v>0.42857142857142855</x15:v>
            <x15:x in="0"/>
          </x15:c>
        </x15:pivotRow>
        <x15:pivotRow count="1">
          <x15:c>
            <x15:v>0.5769961977186312</x15:v>
            <x15:x in="0"/>
          </x15:c>
        </x15:pivotRow>
      </x15:pivotTableData>
    </ext>
    <ext xmlns:x15="http://schemas.microsoft.com/office/spreadsheetml/2010/11/main" uri="{E67621CE-5B39-4880-91FE-76760E9C1902}">
      <x15:pivotTableUISettings>
        <x15:activeTabTopLevelEntity name="[Order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4" cacheId="20"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1">
  <location ref="A1:E20" firstHeaderRow="1" firstDataRow="2"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2">
    <field x="1"/>
    <field x="2"/>
  </rowFields>
  <rowItems count="18">
    <i>
      <x/>
    </i>
    <i r="1">
      <x/>
    </i>
    <i r="1">
      <x v="1"/>
    </i>
    <i>
      <x v="1"/>
    </i>
    <i r="1">
      <x v="2"/>
    </i>
    <i r="1">
      <x v="3"/>
    </i>
    <i r="1">
      <x/>
    </i>
    <i r="1">
      <x v="1"/>
    </i>
    <i>
      <x v="2"/>
    </i>
    <i r="1">
      <x v="2"/>
    </i>
    <i r="1">
      <x v="3"/>
    </i>
    <i r="1">
      <x/>
    </i>
    <i r="1">
      <x v="1"/>
    </i>
    <i>
      <x v="3"/>
    </i>
    <i r="1">
      <x v="2"/>
    </i>
    <i r="1">
      <x v="3"/>
    </i>
    <i r="1">
      <x/>
    </i>
    <i t="grand">
      <x/>
    </i>
  </rowItems>
  <colFields count="1">
    <field x="3"/>
  </colFields>
  <colItems count="4">
    <i>
      <x/>
    </i>
    <i>
      <x v="1"/>
    </i>
    <i>
      <x v="2"/>
    </i>
    <i t="grand">
      <x/>
    </i>
  </colItems>
  <dataFields count="1">
    <dataField fld="0" subtotal="count" baseField="0" baseItem="0"/>
  </dataFields>
  <chartFormats count="7">
    <chartFormat chart="0" format="0" series="1">
      <pivotArea type="data" outline="0" fieldPosition="0">
        <references count="1">
          <reference field="4294967294" count="1" selected="0">
            <x v="0"/>
          </reference>
        </references>
      </pivotArea>
    </chartFormat>
    <chartFormat chart="0" format="38" series="1">
      <pivotArea type="data" outline="0" fieldPosition="0">
        <references count="2">
          <reference field="4294967294" count="1" selected="0">
            <x v="0"/>
          </reference>
          <reference field="1" count="1" selected="0">
            <x v="1"/>
          </reference>
        </references>
      </pivotArea>
    </chartFormat>
    <chartFormat chart="0" format="39" series="1">
      <pivotArea type="data" outline="0" fieldPosition="0">
        <references count="2">
          <reference field="4294967294" count="1" selected="0">
            <x v="0"/>
          </reference>
          <reference field="1" count="1" selected="0">
            <x v="2"/>
          </reference>
        </references>
      </pivotArea>
    </chartFormat>
    <chartFormat chart="0" format="40" series="1">
      <pivotArea type="data" outline="0" fieldPosition="0">
        <references count="2">
          <reference field="4294967294" count="1" selected="0">
            <x v="0"/>
          </reference>
          <reference field="1" count="1" selected="0">
            <x v="3"/>
          </reference>
        </references>
      </pivotArea>
    </chartFormat>
    <chartFormat chart="0" format="41" series="1">
      <pivotArea type="data" outline="0" fieldPosition="0">
        <references count="2">
          <reference field="4294967294" count="1" selected="0">
            <x v="0"/>
          </reference>
          <reference field="3" count="1" selected="0">
            <x v="1"/>
          </reference>
        </references>
      </pivotArea>
    </chartFormat>
    <chartFormat chart="0" format="42" series="1">
      <pivotArea type="data" outline="0" fieldPosition="0">
        <references count="2">
          <reference field="4294967294" count="1" selected="0">
            <x v="0"/>
          </reference>
          <reference field="3" count="1" selected="0">
            <x v="2"/>
          </reference>
        </references>
      </pivotArea>
    </chartFormat>
    <chartFormat chart="0" format="43" series="1">
      <pivotArea type="data" outline="0" fieldPosition="0">
        <references count="2">
          <reference field="4294967294" count="1" selected="0">
            <x v="0"/>
          </reference>
          <reference field="3"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
      </x15:pivotTableServerFormats>
    </ext>
    <ext xmlns:x15="http://schemas.microsoft.com/office/spreadsheetml/2010/11/main" uri="{44433962-1CF7-4059-B4EE-95C3D5FFCF73}">
      <x15:pivotTableData rowCount="18" columnCount="4" cacheId="396734024">
        <x15:pivotRow count="4">
          <x15:c t="e">
            <x15:v/>
          </x15:c>
          <x15:c t="e">
            <x15:v/>
          </x15:c>
          <x15:c t="e">
            <x15:v/>
          </x15:c>
          <x15:c t="e">
            <x15:v/>
          </x15:c>
        </x15:pivotRow>
        <x15:pivotRow count="4">
          <x15:c>
            <x15:v>241</x15:v>
            <x15:x in="0"/>
          </x15:c>
          <x15:c>
            <x15:v>180</x15:v>
            <x15:x in="0"/>
          </x15:c>
          <x15:c>
            <x15:v>777</x15:v>
            <x15:x in="0"/>
          </x15:c>
          <x15:c>
            <x15:v>1198</x15:v>
            <x15:x in="0"/>
          </x15:c>
        </x15:pivotRow>
        <x15:pivotRow count="4">
          <x15:c>
            <x15:v>277</x15:v>
            <x15:x in="0"/>
          </x15:c>
          <x15:c>
            <x15:v>237</x15:v>
            <x15:x in="0"/>
          </x15:c>
          <x15:c>
            <x15:v>977</x15:v>
            <x15:x in="0"/>
          </x15:c>
          <x15:c>
            <x15:v>1491</x15:v>
            <x15:x in="0"/>
          </x15:c>
        </x15:pivotRow>
        <x15:pivotRow count="4">
          <x15:c t="e">
            <x15:v/>
          </x15:c>
          <x15:c t="e">
            <x15:v/>
          </x15:c>
          <x15:c t="e">
            <x15:v/>
          </x15:c>
          <x15:c t="e">
            <x15:v/>
          </x15:c>
        </x15:pivotRow>
        <x15:pivotRow count="4">
          <x15:c>
            <x15:v>194</x15:v>
            <x15:x in="0"/>
          </x15:c>
          <x15:c>
            <x15:v>250</x15:v>
            <x15:x in="0"/>
          </x15:c>
          <x15:c>
            <x15:v>886</x15:v>
            <x15:x in="0"/>
          </x15:c>
          <x15:c>
            <x15:v>1330</x15:v>
            <x15:x in="0"/>
          </x15:c>
        </x15:pivotRow>
        <x15:pivotRow count="4">
          <x15:c>
            <x15:v>277</x15:v>
            <x15:x in="0"/>
          </x15:c>
          <x15:c>
            <x15:v>248</x15:v>
            <x15:x in="0"/>
          </x15:c>
          <x15:c>
            <x15:v>1049</x15:v>
            <x15:x in="0"/>
          </x15:c>
          <x15:c>
            <x15:v>1574</x15:v>
            <x15:x in="0"/>
          </x15:c>
        </x15:pivotRow>
        <x15:pivotRow count="4">
          <x15:c>
            <x15:v>1202</x15:v>
            <x15:x in="0"/>
          </x15:c>
          <x15:c>
            <x15:v>825</x15:v>
            <x15:x in="0"/>
          </x15:c>
          <x15:c>
            <x15:v>1662</x15:v>
            <x15:x in="0"/>
          </x15:c>
          <x15:c>
            <x15:v>3689</x15:v>
            <x15:x in="0"/>
          </x15:c>
        </x15:pivotRow>
        <x15:pivotRow count="4">
          <x15:c>
            <x15:v>1040</x15:v>
            <x15:x in="0"/>
          </x15:c>
          <x15:c>
            <x15:v>730</x15:v>
            <x15:x in="0"/>
          </x15:c>
          <x15:c>
            <x15:v>1364</x15:v>
            <x15:x in="0"/>
          </x15:c>
          <x15:c>
            <x15:v>3134</x15:v>
            <x15:x in="0"/>
          </x15:c>
        </x15:pivotRow>
        <x15:pivotRow count="4">
          <x15:c t="e">
            <x15:v/>
          </x15:c>
          <x15:c t="e">
            <x15:v/>
          </x15:c>
          <x15:c t="e">
            <x15:v/>
          </x15:c>
          <x15:c t="e">
            <x15:v/>
          </x15:c>
        </x15:pivotRow>
        <x15:pivotRow count="4">
          <x15:c>
            <x15:v>801</x15:v>
            <x15:x in="0"/>
          </x15:c>
          <x15:c>
            <x15:v>557</x15:v>
            <x15:x in="0"/>
          </x15:c>
          <x15:c>
            <x15:v>1181</x15:v>
            <x15:x in="0"/>
          </x15:c>
          <x15:c>
            <x15:v>2539</x15:v>
            <x15:x in="0"/>
          </x15:c>
        </x15:pivotRow>
        <x15:pivotRow count="4">
          <x15:c>
            <x15:v>1081</x15:v>
            <x15:x in="0"/>
          </x15:c>
          <x15:c>
            <x15:v>761</x15:v>
            <x15:x in="0"/>
          </x15:c>
          <x15:c>
            <x15:v>1540</x15:v>
            <x15:x in="0"/>
          </x15:c>
          <x15:c>
            <x15:v>3382</x15:v>
            <x15:x in="0"/>
          </x15:c>
        </x15:pivotRow>
        <x15:pivotRow count="4">
          <x15:c>
            <x15:v>5445</x15:v>
            <x15:x in="0"/>
          </x15:c>
          <x15:c>
            <x15:v>1636</x15:v>
            <x15:x in="0"/>
          </x15:c>
          <x15:c>
            <x15:v>2625</x15:v>
            <x15:x in="0"/>
          </x15:c>
          <x15:c>
            <x15:v>9706</x15:v>
            <x15:x in="0"/>
          </x15:c>
        </x15:pivotRow>
        <x15:pivotRow count="4">
          <x15:c>
            <x15:v>7621</x15:v>
            <x15:x in="0"/>
          </x15:c>
          <x15:c>
            <x15:v>2230</x15:v>
            <x15:x in="0"/>
          </x15:c>
          <x15:c>
            <x15:v>2889</x15:v>
            <x15:x in="0"/>
          </x15:c>
          <x15:c>
            <x15:v>12740</x15:v>
            <x15:x in="0"/>
          </x15:c>
        </x15:pivotRow>
        <x15:pivotRow count="4">
          <x15:c t="e">
            <x15:v/>
          </x15:c>
          <x15:c t="e">
            <x15:v/>
          </x15:c>
          <x15:c t="e">
            <x15:v/>
          </x15:c>
          <x15:c t="e">
            <x15:v/>
          </x15:c>
        </x15:pivotRow>
        <x15:pivotRow count="4">
          <x15:c>
            <x15:v>7600</x15:v>
            <x15:x in="0"/>
          </x15:c>
          <x15:c>
            <x15:v>2077</x15:v>
            <x15:x in="0"/>
          </x15:c>
          <x15:c>
            <x15:v>2864</x15:v>
            <x15:x in="0"/>
          </x15:c>
          <x15:c>
            <x15:v>12541</x15:v>
            <x15:x in="0"/>
          </x15:c>
        </x15:pivotRow>
        <x15:pivotRow count="4">
          <x15:c>
            <x15:v>8785</x15:v>
            <x15:x in="0"/>
          </x15:c>
          <x15:c>
            <x15:v>2584</x15:v>
            <x15:x in="0"/>
          </x15:c>
          <x15:c>
            <x15:v>3519</x15:v>
            <x15:x in="0"/>
          </x15:c>
          <x15:c>
            <x15:v>14888</x15:v>
            <x15:x in="0"/>
          </x15:c>
        </x15:pivotRow>
        <x15:pivotRow count="4">
          <x15:c>
            <x15:v>2050</x15:v>
            <x15:x in="0"/>
          </x15:c>
          <x15:c>
            <x15:v>586</x15:v>
            <x15:x in="0"/>
          </x15:c>
          <x15:c>
            <x15:v>359</x15:v>
            <x15:x in="0"/>
          </x15:c>
          <x15:c>
            <x15:v>2995</x15:v>
            <x15:x in="0"/>
          </x15:c>
        </x15:pivotRow>
        <x15:pivotRow count="4">
          <x15:c>
            <x15:v>36614</x15:v>
            <x15:x in="0"/>
          </x15:c>
          <x15:c>
            <x15:v>12901</x15:v>
            <x15:x in="0"/>
          </x15:c>
          <x15:c>
            <x15:v>21692</x15:v>
            <x15:x in="0"/>
          </x15:c>
          <x15:c>
            <x15:v>71207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5" cacheId="19"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2">
  <location ref="A1:E20" firstHeaderRow="1" firstDataRow="2"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2">
    <field x="1"/>
    <field x="2"/>
  </rowFields>
  <rowItems count="18">
    <i>
      <x/>
    </i>
    <i r="1">
      <x/>
    </i>
    <i r="1">
      <x v="1"/>
    </i>
    <i>
      <x v="1"/>
    </i>
    <i r="1">
      <x v="2"/>
    </i>
    <i r="1">
      <x v="3"/>
    </i>
    <i r="1">
      <x/>
    </i>
    <i r="1">
      <x v="1"/>
    </i>
    <i>
      <x v="2"/>
    </i>
    <i r="1">
      <x v="2"/>
    </i>
    <i r="1">
      <x v="3"/>
    </i>
    <i r="1">
      <x/>
    </i>
    <i r="1">
      <x v="1"/>
    </i>
    <i>
      <x v="3"/>
    </i>
    <i r="1">
      <x v="2"/>
    </i>
    <i r="1">
      <x v="3"/>
    </i>
    <i r="1">
      <x/>
    </i>
    <i t="grand">
      <x/>
    </i>
  </rowItems>
  <colFields count="1">
    <field x="3"/>
  </colFields>
  <colItems count="4">
    <i>
      <x/>
    </i>
    <i>
      <x v="1"/>
    </i>
    <i>
      <x v="2"/>
    </i>
    <i t="grand">
      <x/>
    </i>
  </colItems>
  <dataFields count="1">
    <dataField fld="0" subtotal="count" baseField="0" baseItem="0"/>
  </dataFields>
  <chartFormats count="10">
    <chartFormat chart="0" format="0" series="1">
      <pivotArea type="data" outline="0" fieldPosition="0">
        <references count="1">
          <reference field="4294967294" count="1" selected="0">
            <x v="0"/>
          </reference>
        </references>
      </pivotArea>
    </chartFormat>
    <chartFormat chart="0" format="38" series="1">
      <pivotArea type="data" outline="0" fieldPosition="0">
        <references count="2">
          <reference field="4294967294" count="1" selected="0">
            <x v="0"/>
          </reference>
          <reference field="1" count="1" selected="0">
            <x v="1"/>
          </reference>
        </references>
      </pivotArea>
    </chartFormat>
    <chartFormat chart="0" format="39" series="1">
      <pivotArea type="data" outline="0" fieldPosition="0">
        <references count="2">
          <reference field="4294967294" count="1" selected="0">
            <x v="0"/>
          </reference>
          <reference field="1" count="1" selected="0">
            <x v="2"/>
          </reference>
        </references>
      </pivotArea>
    </chartFormat>
    <chartFormat chart="0" format="40" series="1">
      <pivotArea type="data" outline="0" fieldPosition="0">
        <references count="2">
          <reference field="4294967294" count="1" selected="0">
            <x v="0"/>
          </reference>
          <reference field="1" count="1" selected="0">
            <x v="3"/>
          </reference>
        </references>
      </pivotArea>
    </chartFormat>
    <chartFormat chart="0" format="41" series="1">
      <pivotArea type="data" outline="0" fieldPosition="0">
        <references count="2">
          <reference field="4294967294" count="1" selected="0">
            <x v="0"/>
          </reference>
          <reference field="3" count="1" selected="0">
            <x v="1"/>
          </reference>
        </references>
      </pivotArea>
    </chartFormat>
    <chartFormat chart="0" format="42" series="1">
      <pivotArea type="data" outline="0" fieldPosition="0">
        <references count="2">
          <reference field="4294967294" count="1" selected="0">
            <x v="0"/>
          </reference>
          <reference field="3" count="1" selected="0">
            <x v="2"/>
          </reference>
        </references>
      </pivotArea>
    </chartFormat>
    <chartFormat chart="0" format="43" series="1">
      <pivotArea type="data" outline="0" fieldPosition="0">
        <references count="2">
          <reference field="4294967294" count="1" selected="0">
            <x v="0"/>
          </reference>
          <reference field="3" count="1" selected="0">
            <x v="0"/>
          </reference>
        </references>
      </pivotArea>
    </chartFormat>
    <chartFormat chart="1" format="44" series="1">
      <pivotArea type="data" outline="0" fieldPosition="0">
        <references count="2">
          <reference field="4294967294" count="1" selected="0">
            <x v="0"/>
          </reference>
          <reference field="3" count="1" selected="0">
            <x v="0"/>
          </reference>
        </references>
      </pivotArea>
    </chartFormat>
    <chartFormat chart="1" format="45" series="1">
      <pivotArea type="data" outline="0" fieldPosition="0">
        <references count="2">
          <reference field="4294967294" count="1" selected="0">
            <x v="0"/>
          </reference>
          <reference field="3" count="1" selected="0">
            <x v="1"/>
          </reference>
        </references>
      </pivotArea>
    </chartFormat>
    <chartFormat chart="1" format="46" series="1">
      <pivotArea type="data" outline="0" fieldPosition="0">
        <references count="2">
          <reference field="4294967294" count="1" selected="0">
            <x v="0"/>
          </reference>
          <reference field="3" count="1" selected="0">
            <x v="2"/>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
      </x15:pivotTableServerFormats>
    </ext>
    <ext xmlns:x15="http://schemas.microsoft.com/office/spreadsheetml/2010/11/main" uri="{44433962-1CF7-4059-B4EE-95C3D5FFCF73}">
      <x15:pivotTableData rowCount="18" columnCount="4" cacheId="578721072">
        <x15:pivotRow count="4">
          <x15:c t="e">
            <x15:v/>
          </x15:c>
          <x15:c t="e">
            <x15:v/>
          </x15:c>
          <x15:c t="e">
            <x15:v/>
          </x15:c>
          <x15:c t="e">
            <x15:v/>
          </x15:c>
        </x15:pivotRow>
        <x15:pivotRow count="4">
          <x15:c>
            <x15:v>241</x15:v>
            <x15:x in="0"/>
          </x15:c>
          <x15:c>
            <x15:v>180</x15:v>
            <x15:x in="0"/>
          </x15:c>
          <x15:c>
            <x15:v>777</x15:v>
            <x15:x in="0"/>
          </x15:c>
          <x15:c>
            <x15:v>1198</x15:v>
            <x15:x in="0"/>
          </x15:c>
        </x15:pivotRow>
        <x15:pivotRow count="4">
          <x15:c>
            <x15:v>277</x15:v>
            <x15:x in="0"/>
          </x15:c>
          <x15:c>
            <x15:v>237</x15:v>
            <x15:x in="0"/>
          </x15:c>
          <x15:c>
            <x15:v>977</x15:v>
            <x15:x in="0"/>
          </x15:c>
          <x15:c>
            <x15:v>1491</x15:v>
            <x15:x in="0"/>
          </x15:c>
        </x15:pivotRow>
        <x15:pivotRow count="4">
          <x15:c t="e">
            <x15:v/>
          </x15:c>
          <x15:c t="e">
            <x15:v/>
          </x15:c>
          <x15:c t="e">
            <x15:v/>
          </x15:c>
          <x15:c t="e">
            <x15:v/>
          </x15:c>
        </x15:pivotRow>
        <x15:pivotRow count="4">
          <x15:c>
            <x15:v>194</x15:v>
            <x15:x in="0"/>
          </x15:c>
          <x15:c>
            <x15:v>250</x15:v>
            <x15:x in="0"/>
          </x15:c>
          <x15:c>
            <x15:v>886</x15:v>
            <x15:x in="0"/>
          </x15:c>
          <x15:c>
            <x15:v>1330</x15:v>
            <x15:x in="0"/>
          </x15:c>
        </x15:pivotRow>
        <x15:pivotRow count="4">
          <x15:c>
            <x15:v>277</x15:v>
            <x15:x in="0"/>
          </x15:c>
          <x15:c>
            <x15:v>248</x15:v>
            <x15:x in="0"/>
          </x15:c>
          <x15:c>
            <x15:v>1049</x15:v>
            <x15:x in="0"/>
          </x15:c>
          <x15:c>
            <x15:v>1574</x15:v>
            <x15:x in="0"/>
          </x15:c>
        </x15:pivotRow>
        <x15:pivotRow count="4">
          <x15:c>
            <x15:v>1202</x15:v>
            <x15:x in="0"/>
          </x15:c>
          <x15:c>
            <x15:v>825</x15:v>
            <x15:x in="0"/>
          </x15:c>
          <x15:c>
            <x15:v>1662</x15:v>
            <x15:x in="0"/>
          </x15:c>
          <x15:c>
            <x15:v>3689</x15:v>
            <x15:x in="0"/>
          </x15:c>
        </x15:pivotRow>
        <x15:pivotRow count="4">
          <x15:c>
            <x15:v>1040</x15:v>
            <x15:x in="0"/>
          </x15:c>
          <x15:c>
            <x15:v>730</x15:v>
            <x15:x in="0"/>
          </x15:c>
          <x15:c>
            <x15:v>1364</x15:v>
            <x15:x in="0"/>
          </x15:c>
          <x15:c>
            <x15:v>3134</x15:v>
            <x15:x in="0"/>
          </x15:c>
        </x15:pivotRow>
        <x15:pivotRow count="4">
          <x15:c t="e">
            <x15:v/>
          </x15:c>
          <x15:c t="e">
            <x15:v/>
          </x15:c>
          <x15:c t="e">
            <x15:v/>
          </x15:c>
          <x15:c t="e">
            <x15:v/>
          </x15:c>
        </x15:pivotRow>
        <x15:pivotRow count="4">
          <x15:c>
            <x15:v>801</x15:v>
            <x15:x in="0"/>
          </x15:c>
          <x15:c>
            <x15:v>557</x15:v>
            <x15:x in="0"/>
          </x15:c>
          <x15:c>
            <x15:v>1181</x15:v>
            <x15:x in="0"/>
          </x15:c>
          <x15:c>
            <x15:v>2539</x15:v>
            <x15:x in="0"/>
          </x15:c>
        </x15:pivotRow>
        <x15:pivotRow count="4">
          <x15:c>
            <x15:v>1081</x15:v>
            <x15:x in="0"/>
          </x15:c>
          <x15:c>
            <x15:v>761</x15:v>
            <x15:x in="0"/>
          </x15:c>
          <x15:c>
            <x15:v>1540</x15:v>
            <x15:x in="0"/>
          </x15:c>
          <x15:c>
            <x15:v>3382</x15:v>
            <x15:x in="0"/>
          </x15:c>
        </x15:pivotRow>
        <x15:pivotRow count="4">
          <x15:c>
            <x15:v>5445</x15:v>
            <x15:x in="0"/>
          </x15:c>
          <x15:c>
            <x15:v>1636</x15:v>
            <x15:x in="0"/>
          </x15:c>
          <x15:c>
            <x15:v>2625</x15:v>
            <x15:x in="0"/>
          </x15:c>
          <x15:c>
            <x15:v>9706</x15:v>
            <x15:x in="0"/>
          </x15:c>
        </x15:pivotRow>
        <x15:pivotRow count="4">
          <x15:c>
            <x15:v>7621</x15:v>
            <x15:x in="0"/>
          </x15:c>
          <x15:c>
            <x15:v>2230</x15:v>
            <x15:x in="0"/>
          </x15:c>
          <x15:c>
            <x15:v>2889</x15:v>
            <x15:x in="0"/>
          </x15:c>
          <x15:c>
            <x15:v>12740</x15:v>
            <x15:x in="0"/>
          </x15:c>
        </x15:pivotRow>
        <x15:pivotRow count="4">
          <x15:c t="e">
            <x15:v/>
          </x15:c>
          <x15:c t="e">
            <x15:v/>
          </x15:c>
          <x15:c t="e">
            <x15:v/>
          </x15:c>
          <x15:c t="e">
            <x15:v/>
          </x15:c>
        </x15:pivotRow>
        <x15:pivotRow count="4">
          <x15:c>
            <x15:v>7600</x15:v>
            <x15:x in="0"/>
          </x15:c>
          <x15:c>
            <x15:v>2077</x15:v>
            <x15:x in="0"/>
          </x15:c>
          <x15:c>
            <x15:v>2864</x15:v>
            <x15:x in="0"/>
          </x15:c>
          <x15:c>
            <x15:v>12541</x15:v>
            <x15:x in="0"/>
          </x15:c>
        </x15:pivotRow>
        <x15:pivotRow count="4">
          <x15:c>
            <x15:v>8785</x15:v>
            <x15:x in="0"/>
          </x15:c>
          <x15:c>
            <x15:v>2584</x15:v>
            <x15:x in="0"/>
          </x15:c>
          <x15:c>
            <x15:v>3519</x15:v>
            <x15:x in="0"/>
          </x15:c>
          <x15:c>
            <x15:v>14888</x15:v>
            <x15:x in="0"/>
          </x15:c>
        </x15:pivotRow>
        <x15:pivotRow count="4">
          <x15:c>
            <x15:v>2050</x15:v>
            <x15:x in="0"/>
          </x15:c>
          <x15:c>
            <x15:v>586</x15:v>
            <x15:x in="0"/>
          </x15:c>
          <x15:c>
            <x15:v>359</x15:v>
            <x15:x in="0"/>
          </x15:c>
          <x15:c>
            <x15:v>2995</x15:v>
            <x15:x in="0"/>
          </x15:c>
        </x15:pivotRow>
        <x15:pivotRow count="4">
          <x15:c>
            <x15:v>36614</x15:v>
            <x15:x in="0"/>
          </x15:c>
          <x15:c>
            <x15:v>12901</x15:v>
            <x15:x in="0"/>
          </x15:c>
          <x15:c>
            <x15:v>21692</x15:v>
            <x15:x in="0"/>
          </x15:c>
          <x15:c>
            <x15:v>71207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6" cacheId="18" applyNumberFormats="0" applyBorderFormats="0" applyFontFormats="0" applyPatternFormats="0" applyAlignmentFormats="0" applyWidthHeightFormats="1" dataCaption="Werte" updatedVersion="7" minRefreshableVersion="3" useAutoFormatting="1" subtotalHiddenItems="1" itemPrintTitles="1" createdVersion="7" indent="0" outline="1" outlineData="1" multipleFieldFilters="0" chartFormat="2">
  <location ref="A1:E20" firstHeaderRow="1" firstDataRow="2"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2">
    <field x="1"/>
    <field x="2"/>
  </rowFields>
  <rowItems count="18">
    <i>
      <x/>
    </i>
    <i r="1">
      <x/>
    </i>
    <i r="1">
      <x v="1"/>
    </i>
    <i>
      <x v="1"/>
    </i>
    <i r="1">
      <x v="2"/>
    </i>
    <i r="1">
      <x v="3"/>
    </i>
    <i r="1">
      <x/>
    </i>
    <i r="1">
      <x v="1"/>
    </i>
    <i>
      <x v="2"/>
    </i>
    <i r="1">
      <x v="2"/>
    </i>
    <i r="1">
      <x v="3"/>
    </i>
    <i r="1">
      <x/>
    </i>
    <i r="1">
      <x v="1"/>
    </i>
    <i>
      <x v="3"/>
    </i>
    <i r="1">
      <x v="2"/>
    </i>
    <i r="1">
      <x v="3"/>
    </i>
    <i r="1">
      <x/>
    </i>
    <i t="grand">
      <x/>
    </i>
  </rowItems>
  <colFields count="1">
    <field x="3"/>
  </colFields>
  <colItems count="4">
    <i>
      <x/>
    </i>
    <i>
      <x v="1"/>
    </i>
    <i>
      <x v="2"/>
    </i>
    <i t="grand">
      <x/>
    </i>
  </colItems>
  <dataFields count="1">
    <dataField fld="0" subtotal="count" baseField="0" baseItem="0"/>
  </dataFields>
  <chartFormats count="10">
    <chartFormat chart="0" format="0" series="1">
      <pivotArea type="data" outline="0" fieldPosition="0">
        <references count="1">
          <reference field="4294967294" count="1" selected="0">
            <x v="0"/>
          </reference>
        </references>
      </pivotArea>
    </chartFormat>
    <chartFormat chart="0" format="38" series="1">
      <pivotArea type="data" outline="0" fieldPosition="0">
        <references count="2">
          <reference field="4294967294" count="1" selected="0">
            <x v="0"/>
          </reference>
          <reference field="1" count="1" selected="0">
            <x v="1"/>
          </reference>
        </references>
      </pivotArea>
    </chartFormat>
    <chartFormat chart="0" format="39" series="1">
      <pivotArea type="data" outline="0" fieldPosition="0">
        <references count="2">
          <reference field="4294967294" count="1" selected="0">
            <x v="0"/>
          </reference>
          <reference field="1" count="1" selected="0">
            <x v="2"/>
          </reference>
        </references>
      </pivotArea>
    </chartFormat>
    <chartFormat chart="0" format="40" series="1">
      <pivotArea type="data" outline="0" fieldPosition="0">
        <references count="2">
          <reference field="4294967294" count="1" selected="0">
            <x v="0"/>
          </reference>
          <reference field="1" count="1" selected="0">
            <x v="3"/>
          </reference>
        </references>
      </pivotArea>
    </chartFormat>
    <chartFormat chart="0" format="41" series="1">
      <pivotArea type="data" outline="0" fieldPosition="0">
        <references count="2">
          <reference field="4294967294" count="1" selected="0">
            <x v="0"/>
          </reference>
          <reference field="3" count="1" selected="0">
            <x v="1"/>
          </reference>
        </references>
      </pivotArea>
    </chartFormat>
    <chartFormat chart="0" format="42" series="1">
      <pivotArea type="data" outline="0" fieldPosition="0">
        <references count="2">
          <reference field="4294967294" count="1" selected="0">
            <x v="0"/>
          </reference>
          <reference field="3" count="1" selected="0">
            <x v="2"/>
          </reference>
        </references>
      </pivotArea>
    </chartFormat>
    <chartFormat chart="0" format="43" series="1">
      <pivotArea type="data" outline="0" fieldPosition="0">
        <references count="2">
          <reference field="4294967294" count="1" selected="0">
            <x v="0"/>
          </reference>
          <reference field="3" count="1" selected="0">
            <x v="0"/>
          </reference>
        </references>
      </pivotArea>
    </chartFormat>
    <chartFormat chart="1" format="44" series="1">
      <pivotArea type="data" outline="0" fieldPosition="0">
        <references count="2">
          <reference field="4294967294" count="1" selected="0">
            <x v="0"/>
          </reference>
          <reference field="3" count="1" selected="0">
            <x v="0"/>
          </reference>
        </references>
      </pivotArea>
    </chartFormat>
    <chartFormat chart="1" format="45" series="1">
      <pivotArea type="data" outline="0" fieldPosition="0">
        <references count="2">
          <reference field="4294967294" count="1" selected="0">
            <x v="0"/>
          </reference>
          <reference field="3" count="1" selected="0">
            <x v="1"/>
          </reference>
        </references>
      </pivotArea>
    </chartFormat>
    <chartFormat chart="1" format="46" series="1">
      <pivotArea type="data" outline="0" fieldPosition="0">
        <references count="2">
          <reference field="4294967294" count="1" selected="0">
            <x v="0"/>
          </reference>
          <reference field="3" count="1" selected="0">
            <x v="2"/>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
      </x15:pivotTableServerFormats>
    </ext>
    <ext xmlns:x15="http://schemas.microsoft.com/office/spreadsheetml/2010/11/main" uri="{44433962-1CF7-4059-B4EE-95C3D5FFCF73}">
      <x15:pivotTableData rowCount="18" columnCount="4" cacheId="1612455492">
        <x15:pivotRow count="4">
          <x15:c t="e">
            <x15:v/>
          </x15:c>
          <x15:c t="e">
            <x15:v/>
          </x15:c>
          <x15:c t="e">
            <x15:v/>
          </x15:c>
          <x15:c t="e">
            <x15:v/>
          </x15:c>
        </x15:pivotRow>
        <x15:pivotRow count="4">
          <x15:c>
            <x15:v>241</x15:v>
            <x15:x in="0"/>
          </x15:c>
          <x15:c>
            <x15:v>180</x15:v>
            <x15:x in="0"/>
          </x15:c>
          <x15:c>
            <x15:v>777</x15:v>
            <x15:x in="0"/>
          </x15:c>
          <x15:c>
            <x15:v>1198</x15:v>
            <x15:x in="0"/>
          </x15:c>
        </x15:pivotRow>
        <x15:pivotRow count="4">
          <x15:c>
            <x15:v>277</x15:v>
            <x15:x in="0"/>
          </x15:c>
          <x15:c>
            <x15:v>237</x15:v>
            <x15:x in="0"/>
          </x15:c>
          <x15:c>
            <x15:v>977</x15:v>
            <x15:x in="0"/>
          </x15:c>
          <x15:c>
            <x15:v>1491</x15:v>
            <x15:x in="0"/>
          </x15:c>
        </x15:pivotRow>
        <x15:pivotRow count="4">
          <x15:c t="e">
            <x15:v/>
          </x15:c>
          <x15:c t="e">
            <x15:v/>
          </x15:c>
          <x15:c t="e">
            <x15:v/>
          </x15:c>
          <x15:c t="e">
            <x15:v/>
          </x15:c>
        </x15:pivotRow>
        <x15:pivotRow count="4">
          <x15:c>
            <x15:v>194</x15:v>
            <x15:x in="0"/>
          </x15:c>
          <x15:c>
            <x15:v>250</x15:v>
            <x15:x in="0"/>
          </x15:c>
          <x15:c>
            <x15:v>886</x15:v>
            <x15:x in="0"/>
          </x15:c>
          <x15:c>
            <x15:v>1330</x15:v>
            <x15:x in="0"/>
          </x15:c>
        </x15:pivotRow>
        <x15:pivotRow count="4">
          <x15:c>
            <x15:v>277</x15:v>
            <x15:x in="0"/>
          </x15:c>
          <x15:c>
            <x15:v>248</x15:v>
            <x15:x in="0"/>
          </x15:c>
          <x15:c>
            <x15:v>1049</x15:v>
            <x15:x in="0"/>
          </x15:c>
          <x15:c>
            <x15:v>1574</x15:v>
            <x15:x in="0"/>
          </x15:c>
        </x15:pivotRow>
        <x15:pivotRow count="4">
          <x15:c>
            <x15:v>1202</x15:v>
            <x15:x in="0"/>
          </x15:c>
          <x15:c>
            <x15:v>825</x15:v>
            <x15:x in="0"/>
          </x15:c>
          <x15:c>
            <x15:v>1662</x15:v>
            <x15:x in="0"/>
          </x15:c>
          <x15:c>
            <x15:v>3689</x15:v>
            <x15:x in="0"/>
          </x15:c>
        </x15:pivotRow>
        <x15:pivotRow count="4">
          <x15:c>
            <x15:v>1040</x15:v>
            <x15:x in="0"/>
          </x15:c>
          <x15:c>
            <x15:v>730</x15:v>
            <x15:x in="0"/>
          </x15:c>
          <x15:c>
            <x15:v>1364</x15:v>
            <x15:x in="0"/>
          </x15:c>
          <x15:c>
            <x15:v>3134</x15:v>
            <x15:x in="0"/>
          </x15:c>
        </x15:pivotRow>
        <x15:pivotRow count="4">
          <x15:c t="e">
            <x15:v/>
          </x15:c>
          <x15:c t="e">
            <x15:v/>
          </x15:c>
          <x15:c t="e">
            <x15:v/>
          </x15:c>
          <x15:c t="e">
            <x15:v/>
          </x15:c>
        </x15:pivotRow>
        <x15:pivotRow count="4">
          <x15:c>
            <x15:v>801</x15:v>
            <x15:x in="0"/>
          </x15:c>
          <x15:c>
            <x15:v>557</x15:v>
            <x15:x in="0"/>
          </x15:c>
          <x15:c>
            <x15:v>1181</x15:v>
            <x15:x in="0"/>
          </x15:c>
          <x15:c>
            <x15:v>2539</x15:v>
            <x15:x in="0"/>
          </x15:c>
        </x15:pivotRow>
        <x15:pivotRow count="4">
          <x15:c>
            <x15:v>1081</x15:v>
            <x15:x in="0"/>
          </x15:c>
          <x15:c>
            <x15:v>761</x15:v>
            <x15:x in="0"/>
          </x15:c>
          <x15:c>
            <x15:v>1540</x15:v>
            <x15:x in="0"/>
          </x15:c>
          <x15:c>
            <x15:v>3382</x15:v>
            <x15:x in="0"/>
          </x15:c>
        </x15:pivotRow>
        <x15:pivotRow count="4">
          <x15:c>
            <x15:v>5445</x15:v>
            <x15:x in="0"/>
          </x15:c>
          <x15:c>
            <x15:v>1636</x15:v>
            <x15:x in="0"/>
          </x15:c>
          <x15:c>
            <x15:v>2625</x15:v>
            <x15:x in="0"/>
          </x15:c>
          <x15:c>
            <x15:v>9706</x15:v>
            <x15:x in="0"/>
          </x15:c>
        </x15:pivotRow>
        <x15:pivotRow count="4">
          <x15:c>
            <x15:v>7621</x15:v>
            <x15:x in="0"/>
          </x15:c>
          <x15:c>
            <x15:v>2230</x15:v>
            <x15:x in="0"/>
          </x15:c>
          <x15:c>
            <x15:v>2889</x15:v>
            <x15:x in="0"/>
          </x15:c>
          <x15:c>
            <x15:v>12740</x15:v>
            <x15:x in="0"/>
          </x15:c>
        </x15:pivotRow>
        <x15:pivotRow count="4">
          <x15:c t="e">
            <x15:v/>
          </x15:c>
          <x15:c t="e">
            <x15:v/>
          </x15:c>
          <x15:c t="e">
            <x15:v/>
          </x15:c>
          <x15:c t="e">
            <x15:v/>
          </x15:c>
        </x15:pivotRow>
        <x15:pivotRow count="4">
          <x15:c>
            <x15:v>7600</x15:v>
            <x15:x in="0"/>
          </x15:c>
          <x15:c>
            <x15:v>2077</x15:v>
            <x15:x in="0"/>
          </x15:c>
          <x15:c>
            <x15:v>2864</x15:v>
            <x15:x in="0"/>
          </x15:c>
          <x15:c>
            <x15:v>12541</x15:v>
            <x15:x in="0"/>
          </x15:c>
        </x15:pivotRow>
        <x15:pivotRow count="4">
          <x15:c>
            <x15:v>8785</x15:v>
            <x15:x in="0"/>
          </x15:c>
          <x15:c>
            <x15:v>2584</x15:v>
            <x15:x in="0"/>
          </x15:c>
          <x15:c>
            <x15:v>3519</x15:v>
            <x15:x in="0"/>
          </x15:c>
          <x15:c>
            <x15:v>14888</x15:v>
            <x15:x in="0"/>
          </x15:c>
        </x15:pivotRow>
        <x15:pivotRow count="4">
          <x15:c>
            <x15:v>2050</x15:v>
            <x15:x in="0"/>
          </x15:c>
          <x15:c>
            <x15:v>586</x15:v>
            <x15:x in="0"/>
          </x15:c>
          <x15:c>
            <x15:v>359</x15:v>
            <x15:x in="0"/>
          </x15:c>
          <x15:c>
            <x15:v>2995</x15:v>
            <x15:x in="0"/>
          </x15:c>
        </x15:pivotRow>
        <x15:pivotRow count="4">
          <x15:c>
            <x15:v>36614</x15:v>
            <x15:x in="0"/>
          </x15:c>
          <x15:c>
            <x15:v>12901</x15:v>
            <x15:x in="0"/>
          </x15:c>
          <x15:c>
            <x15:v>21692</x15:v>
            <x15:x in="0"/>
          </x15:c>
          <x15:c>
            <x15:v>71207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8" cacheId="17" applyNumberFormats="0" applyBorderFormats="0" applyFontFormats="0" applyPatternFormats="0" applyAlignmentFormats="0" applyWidthHeightFormats="1" dataCaption="Werte" updatedVersion="7" minRefreshableVersion="5" useAutoFormatting="1" subtotalHiddenItems="1" itemPrintTitles="1" createdVersion="7" indent="0" outline="1" outlineData="1" multipleFieldFilters="0" chartFormat="3">
  <location ref="A1:E45" firstHeaderRow="1" firstDataRow="2"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2">
    <field x="1"/>
    <field x="3"/>
  </rowFields>
  <rowItems count="43">
    <i>
      <x/>
    </i>
    <i r="1">
      <x/>
    </i>
    <i r="1">
      <x v="1"/>
    </i>
    <i r="1">
      <x v="2"/>
    </i>
    <i r="1">
      <x v="3"/>
    </i>
    <i r="1">
      <x v="4"/>
    </i>
    <i r="1">
      <x v="5"/>
    </i>
    <i>
      <x v="1"/>
    </i>
    <i r="1">
      <x v="6"/>
    </i>
    <i r="1">
      <x v="7"/>
    </i>
    <i r="1">
      <x v="8"/>
    </i>
    <i r="1">
      <x v="9"/>
    </i>
    <i r="1">
      <x v="10"/>
    </i>
    <i r="1">
      <x v="11"/>
    </i>
    <i r="1">
      <x/>
    </i>
    <i r="1">
      <x v="1"/>
    </i>
    <i r="1">
      <x v="2"/>
    </i>
    <i r="1">
      <x v="3"/>
    </i>
    <i r="1">
      <x v="4"/>
    </i>
    <i r="1">
      <x v="5"/>
    </i>
    <i>
      <x v="2"/>
    </i>
    <i r="1">
      <x v="6"/>
    </i>
    <i r="1">
      <x v="7"/>
    </i>
    <i r="1">
      <x v="8"/>
    </i>
    <i r="1">
      <x v="9"/>
    </i>
    <i r="1">
      <x v="10"/>
    </i>
    <i r="1">
      <x v="11"/>
    </i>
    <i r="1">
      <x/>
    </i>
    <i r="1">
      <x v="1"/>
    </i>
    <i r="1">
      <x v="2"/>
    </i>
    <i r="1">
      <x v="3"/>
    </i>
    <i r="1">
      <x v="4"/>
    </i>
    <i r="1">
      <x v="5"/>
    </i>
    <i>
      <x v="3"/>
    </i>
    <i r="1">
      <x v="6"/>
    </i>
    <i r="1">
      <x v="7"/>
    </i>
    <i r="1">
      <x v="8"/>
    </i>
    <i r="1">
      <x v="9"/>
    </i>
    <i r="1">
      <x v="10"/>
    </i>
    <i r="1">
      <x v="11"/>
    </i>
    <i r="1">
      <x/>
    </i>
    <i r="1">
      <x v="1"/>
    </i>
    <i t="grand">
      <x/>
    </i>
  </rowItems>
  <colFields count="1">
    <field x="2"/>
  </colFields>
  <colItems count="4">
    <i>
      <x/>
    </i>
    <i>
      <x v="1"/>
    </i>
    <i>
      <x v="2"/>
    </i>
    <i t="grand">
      <x/>
    </i>
  </colItems>
  <dataFields count="1">
    <dataField fld="0" subtotal="count" baseField="0" baseItem="0"/>
  </dataFields>
  <chartFormats count="13">
    <chartFormat chart="0" format="0" series="1">
      <pivotArea type="data" outline="0" fieldPosition="0">
        <references count="1">
          <reference field="4294967294" count="1" selected="0">
            <x v="0"/>
          </reference>
        </references>
      </pivotArea>
    </chartFormat>
    <chartFormat chart="0" format="38" series="1">
      <pivotArea type="data" outline="0" fieldPosition="0">
        <references count="2">
          <reference field="4294967294" count="1" selected="0">
            <x v="0"/>
          </reference>
          <reference field="1" count="1" selected="0">
            <x v="1"/>
          </reference>
        </references>
      </pivotArea>
    </chartFormat>
    <chartFormat chart="0" format="39" series="1">
      <pivotArea type="data" outline="0" fieldPosition="0">
        <references count="2">
          <reference field="4294967294" count="1" selected="0">
            <x v="0"/>
          </reference>
          <reference field="1" count="1" selected="0">
            <x v="2"/>
          </reference>
        </references>
      </pivotArea>
    </chartFormat>
    <chartFormat chart="0" format="40" series="1">
      <pivotArea type="data" outline="0" fieldPosition="0">
        <references count="2">
          <reference field="4294967294" count="1" selected="0">
            <x v="0"/>
          </reference>
          <reference field="1" count="1" selected="0">
            <x v="3"/>
          </reference>
        </references>
      </pivotArea>
    </chartFormat>
    <chartFormat chart="0" format="41" series="1">
      <pivotArea type="data" outline="0" fieldPosition="0">
        <references count="2">
          <reference field="4294967294" count="1" selected="0">
            <x v="0"/>
          </reference>
          <reference field="2" count="1" selected="0">
            <x v="1"/>
          </reference>
        </references>
      </pivotArea>
    </chartFormat>
    <chartFormat chart="0" format="42" series="1">
      <pivotArea type="data" outline="0" fieldPosition="0">
        <references count="2">
          <reference field="4294967294" count="1" selected="0">
            <x v="0"/>
          </reference>
          <reference field="2" count="1" selected="0">
            <x v="2"/>
          </reference>
        </references>
      </pivotArea>
    </chartFormat>
    <chartFormat chart="0" format="43" series="1">
      <pivotArea type="data" outline="0" fieldPosition="0">
        <references count="2">
          <reference field="4294967294" count="1" selected="0">
            <x v="0"/>
          </reference>
          <reference field="2" count="1" selected="0">
            <x v="0"/>
          </reference>
        </references>
      </pivotArea>
    </chartFormat>
    <chartFormat chart="1" format="44" series="1">
      <pivotArea type="data" outline="0" fieldPosition="0">
        <references count="2">
          <reference field="4294967294" count="1" selected="0">
            <x v="0"/>
          </reference>
          <reference field="2" count="1" selected="0">
            <x v="0"/>
          </reference>
        </references>
      </pivotArea>
    </chartFormat>
    <chartFormat chart="1" format="45" series="1">
      <pivotArea type="data" outline="0" fieldPosition="0">
        <references count="2">
          <reference field="4294967294" count="1" selected="0">
            <x v="0"/>
          </reference>
          <reference field="2" count="1" selected="0">
            <x v="1"/>
          </reference>
        </references>
      </pivotArea>
    </chartFormat>
    <chartFormat chart="1" format="46" series="1">
      <pivotArea type="data" outline="0" fieldPosition="0">
        <references count="2">
          <reference field="4294967294" count="1" selected="0">
            <x v="0"/>
          </reference>
          <reference field="2" count="1" selected="0">
            <x v="2"/>
          </reference>
        </references>
      </pivotArea>
    </chartFormat>
    <chartFormat chart="2" format="47" series="1">
      <pivotArea type="data" outline="0" fieldPosition="0">
        <references count="2">
          <reference field="4294967294" count="1" selected="0">
            <x v="0"/>
          </reference>
          <reference field="2" count="1" selected="0">
            <x v="0"/>
          </reference>
        </references>
      </pivotArea>
    </chartFormat>
    <chartFormat chart="2" format="48" series="1">
      <pivotArea type="data" outline="0" fieldPosition="0">
        <references count="2">
          <reference field="4294967294" count="1" selected="0">
            <x v="0"/>
          </reference>
          <reference field="2" count="1" selected="0">
            <x v="1"/>
          </reference>
        </references>
      </pivotArea>
    </chartFormat>
    <chartFormat chart="2" format="49" series="1">
      <pivotArea type="data" outline="0" fieldPosition="0">
        <references count="2">
          <reference field="4294967294" count="1" selected="0">
            <x v="0"/>
          </reference>
          <reference field="2" count="1" selected="0">
            <x v="2"/>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1" type="dateBetween" evalOrder="-1" id="60" name="[Calender].[Date]">
      <autoFilter ref="A1">
        <filterColumn colId="0">
          <customFilters and="1">
            <customFilter operator="greaterThanOrEqual" val="43101"/>
            <customFilter operator="lessThanOrEqual" val="44926"/>
          </customFilters>
        </filterColumn>
      </autoFilter>
      <extLst>
        <ext xmlns:x15="http://schemas.microsoft.com/office/spreadsheetml/2010/11/main" uri="{0605FD5F-26C8-4aeb-8148-2DB25E43C511}">
          <x15:pivotFilter useWholeDay="1"/>
        </ext>
      </extLst>
    </filter>
  </filters>
  <rowHierarchiesUsage count="2">
    <rowHierarchyUsage hierarchyUsage="2"/>
    <rowHierarchyUsage hierarchyUsage="4"/>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
      </x15:pivotTableServerFormats>
    </ext>
    <ext xmlns:x15="http://schemas.microsoft.com/office/spreadsheetml/2010/11/main" uri="{44433962-1CF7-4059-B4EE-95C3D5FFCF73}">
      <x15:pivotTableData rowCount="43" columnCount="4" cacheId="1572923583">
        <x15:pivotRow count="4">
          <x15:c t="e">
            <x15:v/>
          </x15:c>
          <x15:c t="e">
            <x15:v/>
          </x15:c>
          <x15:c t="e">
            <x15:v/>
          </x15:c>
          <x15:c t="e">
            <x15:v/>
          </x15:c>
        </x15:pivotRow>
        <x15:pivotRow count="4">
          <x15:c>
            <x15:v>54</x15:v>
            <x15:x in="0"/>
          </x15:c>
          <x15:c>
            <x15:v>44</x15:v>
            <x15:x in="0"/>
          </x15:c>
          <x15:c>
            <x15:v>157</x15:v>
            <x15:x in="0"/>
          </x15:c>
          <x15:c>
            <x15:v>255</x15:v>
            <x15:x in="0"/>
          </x15:c>
        </x15:pivotRow>
        <x15:pivotRow count="4">
          <x15:c>
            <x15:v>103</x15:v>
            <x15:x in="0"/>
          </x15:c>
          <x15:c>
            <x15:v>80</x15:v>
            <x15:x in="0"/>
          </x15:c>
          <x15:c>
            <x15:v>346</x15:v>
            <x15:x in="0"/>
          </x15:c>
          <x15:c>
            <x15:v>529</x15:v>
            <x15:x in="0"/>
          </x15:c>
        </x15:pivotRow>
        <x15:pivotRow count="4">
          <x15:c>
            <x15:v>84</x15:v>
            <x15:x in="0"/>
          </x15:c>
          <x15:c>
            <x15:v>56</x15:v>
            <x15:x in="0"/>
          </x15:c>
          <x15:c>
            <x15:v>274</x15:v>
            <x15:x in="0"/>
          </x15:c>
          <x15:c>
            <x15:v>414</x15:v>
            <x15:x in="0"/>
          </x15:c>
        </x15:pivotRow>
        <x15:pivotRow count="4">
          <x15:c>
            <x15:v>58</x15:v>
            <x15:x in="0"/>
          </x15:c>
          <x15:c>
            <x15:v>63</x15:v>
            <x15:x in="0"/>
          </x15:c>
          <x15:c>
            <x15:v>252</x15:v>
            <x15:x in="0"/>
          </x15:c>
          <x15:c>
            <x15:v>373</x15:v>
            <x15:x in="0"/>
          </x15:c>
        </x15:pivotRow>
        <x15:pivotRow count="4">
          <x15:c>
            <x15:v>118</x15:v>
            <x15:x in="0"/>
          </x15:c>
          <x15:c>
            <x15:v>100</x15:v>
            <x15:x in="0"/>
          </x15:c>
          <x15:c>
            <x15:v>375</x15:v>
            <x15:x in="0"/>
          </x15:c>
          <x15:c>
            <x15:v>593</x15:v>
            <x15:x in="0"/>
          </x15:c>
        </x15:pivotRow>
        <x15:pivotRow count="4">
          <x15:c>
            <x15:v>101</x15:v>
            <x15:x in="0"/>
          </x15:c>
          <x15:c>
            <x15:v>74</x15:v>
            <x15:x in="0"/>
          </x15:c>
          <x15:c>
            <x15:v>350</x15:v>
            <x15:x in="0"/>
          </x15:c>
          <x15:c>
            <x15:v>525</x15:v>
            <x15:x in="0"/>
          </x15:c>
        </x15:pivotRow>
        <x15:pivotRow count="4">
          <x15:c t="e">
            <x15:v/>
          </x15:c>
          <x15:c t="e">
            <x15:v/>
          </x15:c>
          <x15:c t="e">
            <x15:v/>
          </x15:c>
          <x15:c t="e">
            <x15:v/>
          </x15:c>
        </x15:pivotRow>
        <x15:pivotRow count="4">
          <x15:c>
            <x15:v>36</x15:v>
            <x15:x in="0"/>
          </x15:c>
          <x15:c>
            <x15:v>69</x15:v>
            <x15:x in="0"/>
          </x15:c>
          <x15:c>
            <x15:v>253</x15:v>
            <x15:x in="0"/>
          </x15:c>
          <x15:c>
            <x15:v>358</x15:v>
            <x15:x in="0"/>
          </x15:c>
        </x15:pivotRow>
        <x15:pivotRow count="4">
          <x15:c>
            <x15:v>84</x15:v>
            <x15:x in="0"/>
          </x15:c>
          <x15:c>
            <x15:v>101</x15:v>
            <x15:x in="0"/>
          </x15:c>
          <x15:c>
            <x15:v>332</x15:v>
            <x15:x in="0"/>
          </x15:c>
          <x15:c>
            <x15:v>517</x15:v>
            <x15:x in="0"/>
          </x15:c>
        </x15:pivotRow>
        <x15:pivotRow count="4">
          <x15:c>
            <x15:v>74</x15:v>
            <x15:x in="0"/>
          </x15:c>
          <x15:c>
            <x15:v>80</x15:v>
            <x15:x in="0"/>
          </x15:c>
          <x15:c>
            <x15:v>301</x15:v>
            <x15:x in="0"/>
          </x15:c>
          <x15:c>
            <x15:v>455</x15:v>
            <x15:x in="0"/>
          </x15:c>
        </x15:pivotRow>
        <x15:pivotRow count="4">
          <x15:c>
            <x15:v>56</x15:v>
            <x15:x in="0"/>
          </x15:c>
          <x15:c>
            <x15:v>52</x15:v>
            <x15:x in="0"/>
          </x15:c>
          <x15:c>
            <x15:v>282</x15:v>
            <x15:x in="0"/>
          </x15:c>
          <x15:c>
            <x15:v>390</x15:v>
            <x15:x in="0"/>
          </x15:c>
        </x15:pivotRow>
        <x15:pivotRow count="4">
          <x15:c>
            <x15:v>121</x15:v>
            <x15:x in="0"/>
          </x15:c>
          <x15:c>
            <x15:v>107</x15:v>
            <x15:x in="0"/>
          </x15:c>
          <x15:c>
            <x15:v>435</x15:v>
            <x15:x in="0"/>
          </x15:c>
          <x15:c>
            <x15:v>663</x15:v>
            <x15:x in="0"/>
          </x15:c>
        </x15:pivotRow>
        <x15:pivotRow count="4">
          <x15:c>
            <x15:v>100</x15:v>
            <x15:x in="0"/>
          </x15:c>
          <x15:c>
            <x15:v>89</x15:v>
            <x15:x in="0"/>
          </x15:c>
          <x15:c>
            <x15:v>332</x15:v>
            <x15:x in="0"/>
          </x15:c>
          <x15:c>
            <x15:v>521</x15:v>
            <x15:x in="0"/>
          </x15:c>
        </x15:pivotRow>
        <x15:pivotRow count="4">
          <x15:c>
            <x15:v>299</x15:v>
            <x15:x in="0"/>
          </x15:c>
          <x15:c>
            <x15:v>205</x15:v>
            <x15:x in="0"/>
          </x15:c>
          <x15:c>
            <x15:v>466</x15:v>
            <x15:x in="0"/>
          </x15:c>
          <x15:c>
            <x15:v>970</x15:v>
            <x15:x in="0"/>
          </x15:c>
        </x15:pivotRow>
        <x15:pivotRow count="4">
          <x15:c>
            <x15:v>508</x15:v>
            <x15:x in="0"/>
          </x15:c>
          <x15:c>
            <x15:v>346</x15:v>
            <x15:x in="0"/>
          </x15:c>
          <x15:c>
            <x15:v>678</x15:v>
            <x15:x in="0"/>
          </x15:c>
          <x15:c>
            <x15:v>1532</x15:v>
            <x15:x in="0"/>
          </x15:c>
        </x15:pivotRow>
        <x15:pivotRow count="4">
          <x15:c>
            <x15:v>395</x15:v>
            <x15:x in="0"/>
          </x15:c>
          <x15:c>
            <x15:v>274</x15:v>
            <x15:x in="0"/>
          </x15:c>
          <x15:c>
            <x15:v>518</x15:v>
            <x15:x in="0"/>
          </x15:c>
          <x15:c>
            <x15:v>1187</x15:v>
            <x15:x in="0"/>
          </x15:c>
        </x15:pivotRow>
        <x15:pivotRow count="4">
          <x15:c>
            <x15:v>258</x15:v>
            <x15:x in="0"/>
          </x15:c>
          <x15:c>
            <x15:v>200</x15:v>
            <x15:x in="0"/>
          </x15:c>
          <x15:c>
            <x15:v>355</x15:v>
            <x15:x in="0"/>
          </x15:c>
          <x15:c>
            <x15:v>813</x15:v>
            <x15:x in="0"/>
          </x15:c>
        </x15:pivotRow>
        <x15:pivotRow count="4">
          <x15:c>
            <x15:v>440</x15:v>
            <x15:x in="0"/>
          </x15:c>
          <x15:c>
            <x15:v>286</x15:v>
            <x15:x in="0"/>
          </x15:c>
          <x15:c>
            <x15:v>510</x15:v>
            <x15:x in="0"/>
          </x15:c>
          <x15:c>
            <x15:v>1236</x15:v>
            <x15:x in="0"/>
          </x15:c>
        </x15:pivotRow>
        <x15:pivotRow count="4">
          <x15:c>
            <x15:v>342</x15:v>
            <x15:x in="0"/>
          </x15:c>
          <x15:c>
            <x15:v>244</x15:v>
            <x15:x in="0"/>
          </x15:c>
          <x15:c>
            <x15:v>499</x15:v>
            <x15:x in="0"/>
          </x15:c>
          <x15:c>
            <x15:v>1085</x15:v>
            <x15:x in="0"/>
          </x15:c>
        </x15:pivotRow>
        <x15:pivotRow count="4">
          <x15:c t="e">
            <x15:v/>
          </x15:c>
          <x15:c t="e">
            <x15:v/>
          </x15:c>
          <x15:c t="e">
            <x15:v/>
          </x15:c>
          <x15:c t="e">
            <x15:v/>
          </x15:c>
        </x15:pivotRow>
        <x15:pivotRow count="4">
          <x15:c>
            <x15:v>213</x15:v>
            <x15:x in="0"/>
          </x15:c>
          <x15:c>
            <x15:v>154</x15:v>
            <x15:x in="0"/>
          </x15:c>
          <x15:c>
            <x15:v>334</x15:v>
            <x15:x in="0"/>
          </x15:c>
          <x15:c>
            <x15:v>701</x15:v>
            <x15:x in="0"/>
          </x15:c>
        </x15:pivotRow>
        <x15:pivotRow count="4">
          <x15:c>
            <x15:v>328</x15:v>
            <x15:x in="0"/>
          </x15:c>
          <x15:c>
            <x15:v>213</x15:v>
            <x15:x in="0"/>
          </x15:c>
          <x15:c>
            <x15:v>437</x15:v>
            <x15:x in="0"/>
          </x15:c>
          <x15:c>
            <x15:v>978</x15:v>
            <x15:x in="0"/>
          </x15:c>
        </x15:pivotRow>
        <x15:pivotRow count="4">
          <x15:c>
            <x15:v>260</x15:v>
            <x15:x in="0"/>
          </x15:c>
          <x15:c>
            <x15:v>190</x15:v>
            <x15:x in="0"/>
          </x15:c>
          <x15:c>
            <x15:v>410</x15:v>
            <x15:x in="0"/>
          </x15:c>
          <x15:c>
            <x15:v>860</x15:v>
            <x15:x in="0"/>
          </x15:c>
        </x15:pivotRow>
        <x15:pivotRow count="4">
          <x15:c>
            <x15:v>290</x15:v>
            <x15:x in="0"/>
          </x15:c>
          <x15:c>
            <x15:v>194</x15:v>
            <x15:x in="0"/>
          </x15:c>
          <x15:c>
            <x15:v>416</x15:v>
            <x15:x in="0"/>
          </x15:c>
          <x15:c>
            <x15:v>900</x15:v>
            <x15:x in="0"/>
          </x15:c>
        </x15:pivotRow>
        <x15:pivotRow count="4">
          <x15:c>
            <x15:v>453</x15:v>
            <x15:x in="0"/>
          </x15:c>
          <x15:c>
            <x15:v>319</x15:v>
            <x15:x in="0"/>
          </x15:c>
          <x15:c>
            <x15:v>580</x15:v>
            <x15:x in="0"/>
          </x15:c>
          <x15:c>
            <x15:v>1352</x15:v>
            <x15:x in="0"/>
          </x15:c>
        </x15:pivotRow>
        <x15:pivotRow count="4">
          <x15:c>
            <x15:v>338</x15:v>
            <x15:x in="0"/>
          </x15:c>
          <x15:c>
            <x15:v>248</x15:v>
            <x15:x in="0"/>
          </x15:c>
          <x15:c>
            <x15:v>544</x15:v>
            <x15:x in="0"/>
          </x15:c>
          <x15:c>
            <x15:v>1130</x15:v>
            <x15:x in="0"/>
          </x15:c>
        </x15:pivotRow>
        <x15:pivotRow count="4">
          <x15:c>
            <x15:v>815</x15:v>
            <x15:x in="0"/>
          </x15:c>
          <x15:c>
            <x15:v>246</x15:v>
            <x15:x in="0"/>
          </x15:c>
          <x15:c>
            <x15:v>683</x15:v>
            <x15:x in="0"/>
          </x15:c>
          <x15:c>
            <x15:v>1744</x15:v>
            <x15:x in="0"/>
          </x15:c>
        </x15:pivotRow>
        <x15:pivotRow count="4">
          <x15:c>
            <x15:v>2104</x15:v>
            <x15:x in="0"/>
          </x15:c>
          <x15:c>
            <x15:v>605</x15:v>
            <x15:x in="0"/>
          </x15:c>
          <x15:c>
            <x15:v>969</x15:v>
            <x15:x in="0"/>
          </x15:c>
          <x15:c>
            <x15:v>3678</x15:v>
            <x15:x in="0"/>
          </x15:c>
        </x15:pivotRow>
        <x15:pivotRow count="4">
          <x15:c>
            <x15:v>2526</x15:v>
            <x15:x in="0"/>
          </x15:c>
          <x15:c>
            <x15:v>785</x15:v>
            <x15:x in="0"/>
          </x15:c>
          <x15:c>
            <x15:v>973</x15:v>
            <x15:x in="0"/>
          </x15:c>
          <x15:c>
            <x15:v>4284</x15:v>
            <x15:x in="0"/>
          </x15:c>
        </x15:pivotRow>
        <x15:pivotRow count="4">
          <x15:c>
            <x15:v>2231</x15:v>
            <x15:x in="0"/>
          </x15:c>
          <x15:c>
            <x15:v>659</x15:v>
            <x15:x in="0"/>
          </x15:c>
          <x15:c>
            <x15:v>734</x15:v>
            <x15:x in="0"/>
          </x15:c>
          <x15:c>
            <x15:v>3624</x15:v>
            <x15:x in="0"/>
          </x15:c>
        </x15:pivotRow>
        <x15:pivotRow count="4">
          <x15:c>
            <x15:v>2479</x15:v>
            <x15:x in="0"/>
          </x15:c>
          <x15:c>
            <x15:v>707</x15:v>
            <x15:x in="0"/>
          </x15:c>
          <x15:c>
            <x15:v>951</x15:v>
            <x15:x in="0"/>
          </x15:c>
          <x15:c>
            <x15:v>4137</x15:v>
            <x15:x in="0"/>
          </x15:c>
        </x15:pivotRow>
        <x15:pivotRow count="4">
          <x15:c>
            <x15:v>2911</x15:v>
            <x15:x in="0"/>
          </x15:c>
          <x15:c>
            <x15:v>864</x15:v>
            <x15:x in="0"/>
          </x15:c>
          <x15:c>
            <x15:v>1204</x15:v>
            <x15:x in="0"/>
          </x15:c>
          <x15:c>
            <x15:v>4979</x15:v>
            <x15:x in="0"/>
          </x15:c>
        </x15:pivotRow>
        <x15:pivotRow count="4">
          <x15:c t="e">
            <x15:v/>
          </x15:c>
          <x15:c t="e">
            <x15:v/>
          </x15:c>
          <x15:c t="e">
            <x15:v/>
          </x15:c>
          <x15:c t="e">
            <x15:v/>
          </x15:c>
        </x15:pivotRow>
        <x15:pivotRow count="4">
          <x15:c>
            <x15:v>2507</x15:v>
            <x15:x in="0"/>
          </x15:c>
          <x15:c>
            <x15:v>664</x15:v>
            <x15:x in="0"/>
          </x15:c>
          <x15:c>
            <x15:v>841</x15:v>
            <x15:x in="0"/>
          </x15:c>
          <x15:c>
            <x15:v>4012</x15:v>
            <x15:x in="0"/>
          </x15:c>
        </x15:pivotRow>
        <x15:pivotRow count="4">
          <x15:c>
            <x15:v>2456</x15:v>
            <x15:x in="0"/>
          </x15:c>
          <x15:c>
            <x15:v>679</x15:v>
            <x15:x in="0"/>
          </x15:c>
          <x15:c>
            <x15:v>956</x15:v>
            <x15:x in="0"/>
          </x15:c>
          <x15:c>
            <x15:v>4091</x15:v>
            <x15:x in="0"/>
          </x15:c>
        </x15:pivotRow>
        <x15:pivotRow count="4">
          <x15:c>
            <x15:v>2637</x15:v>
            <x15:x in="0"/>
          </x15:c>
          <x15:c>
            <x15:v>734</x15:v>
            <x15:x in="0"/>
          </x15:c>
          <x15:c>
            <x15:v>1067</x15:v>
            <x15:x in="0"/>
          </x15:c>
          <x15:c>
            <x15:v>4438</x15:v>
            <x15:x in="0"/>
          </x15:c>
        </x15:pivotRow>
        <x15:pivotRow count="4">
          <x15:c>
            <x15:v>2572</x15:v>
            <x15:x in="0"/>
          </x15:c>
          <x15:c>
            <x15:v>725</x15:v>
            <x15:x in="0"/>
          </x15:c>
          <x15:c>
            <x15:v>901</x15:v>
            <x15:x in="0"/>
          </x15:c>
          <x15:c>
            <x15:v>4198</x15:v>
            <x15:x in="0"/>
          </x15:c>
        </x15:pivotRow>
        <x15:pivotRow count="4">
          <x15:c>
            <x15:v>3149</x15:v>
            <x15:x in="0"/>
          </x15:c>
          <x15:c>
            <x15:v>918</x15:v>
            <x15:x in="0"/>
          </x15:c>
          <x15:c>
            <x15:v>1287</x15:v>
            <x15:x in="0"/>
          </x15:c>
          <x15:c>
            <x15:v>5354</x15:v>
            <x15:x in="0"/>
          </x15:c>
        </x15:pivotRow>
        <x15:pivotRow count="4">
          <x15:c>
            <x15:v>3064</x15:v>
            <x15:x in="0"/>
          </x15:c>
          <x15:c>
            <x15:v>941</x15:v>
            <x15:x in="0"/>
          </x15:c>
          <x15:c>
            <x15:v>1331</x15:v>
            <x15:x in="0"/>
          </x15:c>
          <x15:c>
            <x15:v>5336</x15:v>
            <x15:x in="0"/>
          </x15:c>
        </x15:pivotRow>
        <x15:pivotRow count="4">
          <x15:c>
            <x15:v>1655</x15:v>
            <x15:x in="0"/>
          </x15:c>
          <x15:c>
            <x15:v>451</x15:v>
            <x15:x in="0"/>
          </x15:c>
          <x15:c>
            <x15:v>349</x15:v>
            <x15:x in="0"/>
          </x15:c>
          <x15:c>
            <x15:v>2455</x15:v>
            <x15:x in="0"/>
          </x15:c>
        </x15:pivotRow>
        <x15:pivotRow count="4">
          <x15:c>
            <x15:v>395</x15:v>
            <x15:x in="0"/>
          </x15:c>
          <x15:c>
            <x15:v>135</x15:v>
            <x15:x in="0"/>
          </x15:c>
          <x15:c>
            <x15:v>10</x15:v>
            <x15:x in="0"/>
          </x15:c>
          <x15:c>
            <x15:v>540</x15:v>
            <x15:x in="0"/>
          </x15:c>
        </x15:pivotRow>
        <x15:pivotRow count="4">
          <x15:c>
            <x15:v>36614</x15:v>
            <x15:x in="0"/>
          </x15:c>
          <x15:c>
            <x15:v>12901</x15:v>
            <x15:x in="0"/>
          </x15:c>
          <x15:c>
            <x15:v>21692</x15:v>
            <x15:x in="0"/>
          </x15:c>
          <x15:c>
            <x15:v>71207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9" cacheId="16" applyNumberFormats="0" applyBorderFormats="0" applyFontFormats="0" applyPatternFormats="0" applyAlignmentFormats="0" applyWidthHeightFormats="1" dataCaption="Werte" updatedVersion="7" minRefreshableVersion="5" useAutoFormatting="1" subtotalHiddenItems="1" itemPrintTitles="1" createdVersion="7" indent="0" outline="1" outlineData="1" multipleFieldFilters="0" chartFormat="4">
  <location ref="A1:B5" firstHeaderRow="1" firstDataRow="1" firstDataCol="1"/>
  <pivotFields count="4">
    <pivotField dataField="1" subtotalTop="0" showAll="0" defaultSubtotal="0"/>
    <pivotField allDrilled="1" subtotalTop="0" showAll="0" dataSourceSort="1" defaultSubtotal="0" defaultAttributeDrillState="1">
      <items count="4">
        <item x="0"/>
        <item x="1"/>
        <item x="2"/>
        <item x="3"/>
      </items>
    </pivotField>
    <pivotField axis="axisRow" allDrilled="1" subtotalTop="0" showAll="0" sortType="ascending" dataSourceSort="1"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4">
    <i>
      <x v="1"/>
    </i>
    <i>
      <x v="2"/>
    </i>
    <i>
      <x/>
    </i>
    <i t="grand">
      <x/>
    </i>
  </rowItems>
  <colItems count="1">
    <i/>
  </colItems>
  <dataFields count="1">
    <dataField fld="0" subtotal="count" baseField="0" baseItem="0"/>
  </dataFields>
  <chartFormats count="14">
    <chartFormat chart="0" format="0" series="1">
      <pivotArea type="data" outline="0" fieldPosition="0">
        <references count="1">
          <reference field="4294967294" count="1" selected="0">
            <x v="0"/>
          </reference>
        </references>
      </pivotArea>
    </chartFormat>
    <chartFormat chart="0" format="41" series="1">
      <pivotArea type="data" outline="0" fieldPosition="0">
        <references count="2">
          <reference field="4294967294" count="1" selected="0">
            <x v="0"/>
          </reference>
          <reference field="2" count="1" selected="0">
            <x v="1"/>
          </reference>
        </references>
      </pivotArea>
    </chartFormat>
    <chartFormat chart="0" format="42" series="1">
      <pivotArea type="data" outline="0" fieldPosition="0">
        <references count="2">
          <reference field="4294967294" count="1" selected="0">
            <x v="0"/>
          </reference>
          <reference field="2" count="1" selected="0">
            <x v="2"/>
          </reference>
        </references>
      </pivotArea>
    </chartFormat>
    <chartFormat chart="0" format="43" series="1">
      <pivotArea type="data" outline="0" fieldPosition="0">
        <references count="2">
          <reference field="4294967294" count="1" selected="0">
            <x v="0"/>
          </reference>
          <reference field="2" count="1" selected="0">
            <x v="0"/>
          </reference>
        </references>
      </pivotArea>
    </chartFormat>
    <chartFormat chart="1" format="44" series="1">
      <pivotArea type="data" outline="0" fieldPosition="0">
        <references count="2">
          <reference field="4294967294" count="1" selected="0">
            <x v="0"/>
          </reference>
          <reference field="2" count="1" selected="0">
            <x v="0"/>
          </reference>
        </references>
      </pivotArea>
    </chartFormat>
    <chartFormat chart="1" format="45" series="1">
      <pivotArea type="data" outline="0" fieldPosition="0">
        <references count="2">
          <reference field="4294967294" count="1" selected="0">
            <x v="0"/>
          </reference>
          <reference field="2" count="1" selected="0">
            <x v="1"/>
          </reference>
        </references>
      </pivotArea>
    </chartFormat>
    <chartFormat chart="1" format="46" series="1">
      <pivotArea type="data" outline="0" fieldPosition="0">
        <references count="2">
          <reference field="4294967294" count="1" selected="0">
            <x v="0"/>
          </reference>
          <reference field="2" count="1" selected="0">
            <x v="2"/>
          </reference>
        </references>
      </pivotArea>
    </chartFormat>
    <chartFormat chart="2" format="47" series="1">
      <pivotArea type="data" outline="0" fieldPosition="0">
        <references count="2">
          <reference field="4294967294" count="1" selected="0">
            <x v="0"/>
          </reference>
          <reference field="2" count="1" selected="0">
            <x v="0"/>
          </reference>
        </references>
      </pivotArea>
    </chartFormat>
    <chartFormat chart="2" format="48" series="1">
      <pivotArea type="data" outline="0" fieldPosition="0">
        <references count="2">
          <reference field="4294967294" count="1" selected="0">
            <x v="0"/>
          </reference>
          <reference field="2" count="1" selected="0">
            <x v="1"/>
          </reference>
        </references>
      </pivotArea>
    </chartFormat>
    <chartFormat chart="2" format="49" series="1">
      <pivotArea type="data" outline="0" fieldPosition="0">
        <references count="2">
          <reference field="4294967294" count="1" selected="0">
            <x v="0"/>
          </reference>
          <reference field="2" count="1" selected="0">
            <x v="2"/>
          </reference>
        </references>
      </pivotArea>
    </chartFormat>
    <chartFormat chart="3" format="50" series="1">
      <pivotArea type="data" outline="0" fieldPosition="0">
        <references count="2">
          <reference field="4294967294" count="1" selected="0">
            <x v="0"/>
          </reference>
          <reference field="2" count="1" selected="0">
            <x v="0"/>
          </reference>
        </references>
      </pivotArea>
    </chartFormat>
    <chartFormat chart="3" format="51" series="1">
      <pivotArea type="data" outline="0" fieldPosition="0">
        <references count="2">
          <reference field="4294967294" count="1" selected="0">
            <x v="0"/>
          </reference>
          <reference field="2" count="1" selected="0">
            <x v="1"/>
          </reference>
        </references>
      </pivotArea>
    </chartFormat>
    <chartFormat chart="3" format="52" series="1">
      <pivotArea type="data" outline="0" fieldPosition="0">
        <references count="2">
          <reference field="4294967294" count="1" selected="0">
            <x v="0"/>
          </reference>
          <reference field="2" count="1" selected="0">
            <x v="2"/>
          </reference>
        </references>
      </pivotArea>
    </chartFormat>
    <chartFormat chart="3" format="53" series="1">
      <pivotArea type="data" outline="0" fieldPosition="0">
        <references count="1">
          <reference field="429496729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1" type="dateBetween" evalOrder="-1" id="60" name="[Calender].[Date]">
      <autoFilter ref="A1">
        <filterColumn colId="0">
          <customFilters and="1">
            <customFilter operator="greaterThanOrEqual" val="43101"/>
            <customFilter operator="lessThanOrEqual" val="44926"/>
          </customFilters>
        </filterColumn>
      </autoFilter>
      <extLst>
        <ext xmlns:x15="http://schemas.microsoft.com/office/spreadsheetml/2010/11/main" uri="{0605FD5F-26C8-4aeb-8148-2DB25E43C511}">
          <x15:pivotFilter useWholeDay="1"/>
        </ext>
      </extLst>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
      </x15:pivotTableServerFormats>
    </ext>
    <ext xmlns:x15="http://schemas.microsoft.com/office/spreadsheetml/2010/11/main" uri="{44433962-1CF7-4059-B4EE-95C3D5FFCF73}">
      <x15:pivotTableData rowCount="4" columnCount="1" cacheId="261931235">
        <x15:pivotRow count="1">
          <x15:c>
            <x15:v>12901</x15:v>
            <x15:x in="0"/>
          </x15:c>
        </x15:pivotRow>
        <x15:pivotRow count="1">
          <x15:c>
            <x15:v>21692</x15:v>
            <x15:x in="0"/>
          </x15:c>
        </x15:pivotRow>
        <x15:pivotRow count="1">
          <x15:c>
            <x15:v>36614</x15:v>
            <x15:x in="0"/>
          </x15:c>
        </x15:pivotRow>
        <x15:pivotRow count="1">
          <x15:c>
            <x15:v>71207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10" cacheId="15" applyNumberFormats="0" applyBorderFormats="0" applyFontFormats="0" applyPatternFormats="0" applyAlignmentFormats="0" applyWidthHeightFormats="1" dataCaption="Werte" updatedVersion="7" minRefreshableVersion="3" useAutoFormatting="1" subtotalHiddenItems="1" itemPrintTitles="1" createdVersion="7" indent="0" outline="1" outlineData="1" multipleFieldFilters="0" chartFormat="3">
  <location ref="A1:C19" firstHeaderRow="0" firstDataRow="1"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2">
    <field x="1"/>
    <field x="2"/>
  </rowFields>
  <rowItems count="18">
    <i>
      <x/>
    </i>
    <i r="1">
      <x/>
    </i>
    <i r="1">
      <x v="1"/>
    </i>
    <i>
      <x v="1"/>
    </i>
    <i r="1">
      <x v="2"/>
    </i>
    <i r="1">
      <x v="3"/>
    </i>
    <i r="1">
      <x/>
    </i>
    <i r="1">
      <x v="1"/>
    </i>
    <i>
      <x v="2"/>
    </i>
    <i r="1">
      <x v="2"/>
    </i>
    <i r="1">
      <x v="3"/>
    </i>
    <i r="1">
      <x/>
    </i>
    <i r="1">
      <x v="1"/>
    </i>
    <i>
      <x v="3"/>
    </i>
    <i r="1">
      <x v="2"/>
    </i>
    <i r="1">
      <x v="3"/>
    </i>
    <i r="1">
      <x/>
    </i>
    <i t="grand">
      <x/>
    </i>
  </rowItems>
  <colFields count="1">
    <field x="-2"/>
  </colFields>
  <colItems count="2">
    <i>
      <x/>
    </i>
    <i i="1">
      <x v="1"/>
    </i>
  </colItems>
  <dataFields count="2">
    <dataField fld="0" subtotal="count" baseField="0" baseItem="0"/>
    <dataField fld="3" subtotal="count" baseField="0" baseItem="0"/>
  </dataFields>
  <chartFormats count="6">
    <chartFormat chart="0" format="0" series="1">
      <pivotArea type="data" outline="0" fieldPosition="0">
        <references count="1">
          <reference field="4294967294" count="1" selected="0">
            <x v="0"/>
          </reference>
        </references>
      </pivotArea>
    </chartFormat>
    <chartFormat chart="0" format="38" series="1">
      <pivotArea type="data" outline="0" fieldPosition="0">
        <references count="2">
          <reference field="4294967294" count="1" selected="0">
            <x v="0"/>
          </reference>
          <reference field="1" count="1" selected="0">
            <x v="1"/>
          </reference>
        </references>
      </pivotArea>
    </chartFormat>
    <chartFormat chart="0" format="39" series="1">
      <pivotArea type="data" outline="0" fieldPosition="0">
        <references count="2">
          <reference field="4294967294" count="1" selected="0">
            <x v="0"/>
          </reference>
          <reference field="1" count="1" selected="0">
            <x v="2"/>
          </reference>
        </references>
      </pivotArea>
    </chartFormat>
    <chartFormat chart="0" format="40" series="1">
      <pivotArea type="data" outline="0" fieldPosition="0">
        <references count="2">
          <reference field="4294967294" count="1" selected="0">
            <x v="0"/>
          </reference>
          <reference field="1" count="1" selected="0">
            <x v="3"/>
          </reference>
        </references>
      </pivotArea>
    </chartFormat>
    <chartFormat chart="2" format="53" series="1">
      <pivotArea type="data" outline="0" fieldPosition="0">
        <references count="1">
          <reference field="4294967294" count="1" selected="0">
            <x v="0"/>
          </reference>
        </references>
      </pivotArea>
    </chartFormat>
    <chartFormat chart="2" format="54" series="1">
      <pivotArea type="data" outline="0" fieldPosition="0">
        <references count="1">
          <reference field="4294967294" count="1" selected="0">
            <x v="1"/>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0.000"/>
        <x15:serverFormat format="#,0.00 &quot;€&quot;;-#,0.00 &quot;€&quot;;#,0.00 &quot;€&quot;"/>
      </x15:pivotTableServerFormats>
    </ext>
    <ext xmlns:x15="http://schemas.microsoft.com/office/spreadsheetml/2010/11/main" uri="{44433962-1CF7-4059-B4EE-95C3D5FFCF73}">
      <x15:pivotTableData rowCount="18" columnCount="2" cacheId="24962450">
        <x15:pivotRow count="2">
          <x15:c t="e">
            <x15:v/>
          </x15:c>
          <x15:c t="e">
            <x15:v/>
          </x15:c>
        </x15:pivotRow>
        <x15:pivotRow count="2">
          <x15:c>
            <x15:v>1198</x15:v>
            <x15:x in="0"/>
          </x15:c>
          <x15:c>
            <x15:v>-1790651131194</x15:v>
            <x15:x in="1"/>
          </x15:c>
        </x15:pivotRow>
        <x15:pivotRow count="2">
          <x15:c>
            <x15:v>1491</x15:v>
            <x15:x in="0"/>
          </x15:c>
          <x15:c>
            <x15:v>-2836460651523</x15:v>
            <x15:x in="1"/>
          </x15:c>
        </x15:pivotRow>
        <x15:pivotRow count="2">
          <x15:c t="e">
            <x15:v/>
          </x15:c>
          <x15:c t="e">
            <x15:v/>
          </x15:c>
        </x15:pivotRow>
        <x15:pivotRow count="2">
          <x15:c>
            <x15:v>1330</x15:v>
            <x15:x in="0"/>
          </x15:c>
          <x15:c>
            <x15:v>-3505575507624</x15:v>
            <x15:x in="1"/>
          </x15:c>
        </x15:pivotRow>
        <x15:pivotRow count="2">
          <x15:c>
            <x15:v>1574</x15:v>
            <x15:x in="0"/>
          </x15:c>
          <x15:c>
            <x15:v>-3044905619321</x15:v>
            <x15:x in="1"/>
          </x15:c>
        </x15:pivotRow>
        <x15:pivotRow count="2">
          <x15:c>
            <x15:v>3689</x15:v>
            <x15:x in="0"/>
          </x15:c>
          <x15:c>
            <x15:v>6549206170629</x15:v>
            <x15:x in="1"/>
          </x15:c>
        </x15:pivotRow>
        <x15:pivotRow count="2">
          <x15:c>
            <x15:v>3134</x15:v>
            <x15:x in="0"/>
          </x15:c>
          <x15:c>
            <x15:v>3507412634877</x15:v>
            <x15:x in="1"/>
          </x15:c>
        </x15:pivotRow>
        <x15:pivotRow count="2">
          <x15:c t="e">
            <x15:v/>
          </x15:c>
          <x15:c t="e">
            <x15:v/>
          </x15:c>
        </x15:pivotRow>
        <x15:pivotRow count="2">
          <x15:c>
            <x15:v>2539</x15:v>
            <x15:x in="0"/>
          </x15:c>
          <x15:c>
            <x15:v>1961430433558</x15:v>
            <x15:x in="1"/>
          </x15:c>
        </x15:pivotRow>
        <x15:pivotRow count="2">
          <x15:c>
            <x15:v>3382</x15:v>
            <x15:x in="0"/>
          </x15:c>
          <x15:c>
            <x15:v>3023426463485</x15:v>
            <x15:x in="1"/>
          </x15:c>
        </x15:pivotRow>
        <x15:pivotRow count="2">
          <x15:c>
            <x15:v>9706</x15:v>
            <x15:x in="0"/>
          </x15:c>
          <x15:c>
            <x15:v>16339302581525</x15:v>
            <x15:x in="1"/>
          </x15:c>
        </x15:pivotRow>
        <x15:pivotRow count="2">
          <x15:c>
            <x15:v>12740</x15:v>
            <x15:x in="0"/>
          </x15:c>
          <x15:c>
            <x15:v>27735039079660</x15:v>
            <x15:x in="1"/>
          </x15:c>
        </x15:pivotRow>
        <x15:pivotRow count="2">
          <x15:c t="e">
            <x15:v/>
          </x15:c>
          <x15:c t="e">
            <x15:v/>
          </x15:c>
        </x15:pivotRow>
        <x15:pivotRow count="2">
          <x15:c>
            <x15:v>12541</x15:v>
            <x15:x in="0"/>
          </x15:c>
          <x15:c>
            <x15:v>27744605880717</x15:v>
            <x15:x in="1"/>
          </x15:c>
        </x15:pivotRow>
        <x15:pivotRow count="2">
          <x15:c>
            <x15:v>14888</x15:v>
            <x15:x in="0"/>
          </x15:c>
          <x15:c>
            <x15:v>30850474795487</x15:v>
            <x15:x in="1"/>
          </x15:c>
        </x15:pivotRow>
        <x15:pivotRow count="2">
          <x15:c>
            <x15:v>2995</x15:v>
            <x15:x in="0"/>
          </x15:c>
          <x15:c>
            <x15:v>9267005830003</x15:v>
            <x15:x in="1"/>
          </x15:c>
        </x15:pivotRow>
        <x15:pivotRow count="2">
          <x15:c>
            <x15:v>71207</x15:v>
            <x15:x in="0"/>
          </x15:c>
          <x15:c>
            <x15:v>115800310960279</x15:v>
            <x15:x in="1"/>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eDaten_1" backgroundRefresh="0" connectionId="9" xr16:uid="{1432BB73-D2BB-4899-8A2C-8770B3EAE737}" autoFormatId="16" applyNumberFormats="0" applyBorderFormats="0" applyFontFormats="0" applyPatternFormats="0" applyAlignmentFormats="0" applyWidthHeightFormats="0">
  <queryTableRefresh nextId="5">
    <queryTableFields count="4">
      <queryTableField id="1" name="Orders[SalesOrderID]" tableColumnId="1"/>
      <queryTableField id="2" name="Orders[Order Date]" tableColumnId="2"/>
      <queryTableField id="3" name="Orders[Ship Date]" tableColumnId="3"/>
      <queryTableField id="4" name="Orders[CustomerID]" tableColumnId="4"/>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LoyaltyClubMember" xr10:uid="{64408D4F-D12A-4A25-97E5-C12AEB7BAEC6}" sourceName="[Customers].[LoyaltyClubMember]">
  <data>
    <olap pivotCacheId="505658504">
      <levels count="2">
        <level uniqueName="[Customers].[LoyaltyClubMember].[(All)]" sourceCaption="(All)" count="0"/>
        <level uniqueName="[Customers].[LoyaltyClubMember].[LoyaltyClubMember]" sourceCaption="LoyaltyClubMember" count="2">
          <ranges>
            <range startItem="0">
              <i n="[Customers].[LoyaltyClubMember].&amp;[0]" c="0"/>
              <i n="[Customers].[LoyaltyClubMember].&amp;[1]" c="1"/>
            </range>
          </ranges>
        </level>
      </levels>
      <selections count="1">
        <selection n="[Customers].[LoyaltyClubMember].&amp;[1]"/>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Name" xr10:uid="{50E02393-F5D1-43A9-B5A5-A4522C129125}" sourceName="[Regions].[Name]">
  <data>
    <olap pivotCacheId="1128185493">
      <levels count="2">
        <level uniqueName="[Regions].[Name].[(All)]" sourceCaption="(All)" count="0"/>
        <level uniqueName="[Regions].[Name].[Name]" sourceCaption="Name" count="9">
          <ranges>
            <range startItem="0">
              <i n="[Regions].[Name].&amp;[East North Central]" c="East North Central"/>
              <i n="[Regions].[Name].&amp;[East South Central]" c="East South Central"/>
              <i n="[Regions].[Name].&amp;[Mid-Atlantic]" c="Mid-Atlantic"/>
              <i n="[Regions].[Name].&amp;[Mountain]" c="Mountain"/>
              <i n="[Regions].[Name].&amp;[New England]" c="New England"/>
              <i n="[Regions].[Name].&amp;[Pacific]" c="Pacific"/>
              <i n="[Regions].[Name].&amp;[South Atlantic]" c="South Atlantic"/>
              <i n="[Regions].[Name].&amp;[West North Central]" c="West North Central"/>
              <i n="[Regions].[Name].&amp;[West South Central]" c="West South Central"/>
            </range>
          </ranges>
        </level>
      </levels>
      <selections count="1">
        <selection n="[Regions].[Name].[All]"/>
      </selections>
    </olap>
  </data>
  <extLst>
    <x:ext xmlns:x15="http://schemas.microsoft.com/office/spreadsheetml/2010/11/main" uri="{03082B11-2C62-411c-B77F-237D8FCFBE4C}">
      <x15:slicerCachePivotTables>
        <pivotTable tabId="4294967295" name="PivotChartTable5"/>
        <pivotTable tabId="4294967295" name="PivotChartTable4"/>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Name1" xr10:uid="{976589D9-E702-45C5-9FB8-D20F039EC7FD}" sourceName="[Regions].[Name]">
  <data>
    <olap pivotCacheId="1601496895">
      <levels count="2">
        <level uniqueName="[Regions].[Name].[(All)]" sourceCaption="(All)" count="0"/>
        <level uniqueName="[Regions].[Name].[Name]" sourceCaption="Name" count="9">
          <ranges>
            <range startItem="0">
              <i n="[Regions].[Name].&amp;[East North Central]" c="East North Central"/>
              <i n="[Regions].[Name].&amp;[East South Central]" c="East South Central"/>
              <i n="[Regions].[Name].&amp;[Mid-Atlantic]" c="Mid-Atlantic"/>
              <i n="[Regions].[Name].&amp;[Mountain]" c="Mountain"/>
              <i n="[Regions].[Name].&amp;[New England]" c="New England"/>
              <i n="[Regions].[Name].&amp;[Pacific]" c="Pacific"/>
              <i n="[Regions].[Name].&amp;[South Atlantic]" c="South Atlantic"/>
              <i n="[Regions].[Name].&amp;[West North Central]" c="West North Central"/>
              <i n="[Regions].[Name].&amp;[West South Central]" c="West South Central"/>
            </range>
          </ranges>
        </level>
      </levels>
      <selections count="1">
        <selection n="[Regions].[Name].[All]"/>
      </selections>
    </olap>
  </data>
  <extLst>
    <x:ext xmlns:x15="http://schemas.microsoft.com/office/spreadsheetml/2010/11/main" uri="{03082B11-2C62-411c-B77F-237D8FCFBE4C}">
      <x15:slicerCachePivotTables>
        <pivotTable tabId="4294967295" name="PivotChartTable9"/>
        <pivotTable tabId="4294967295" name="PivotChartTable8"/>
        <pivotTable tabId="4294967295" name="PivotChartTable6"/>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Name11" xr10:uid="{064E37DB-A9A4-4DC3-A592-F19422D12184}" sourceName="[Regions].[Name]">
  <data>
    <olap pivotCacheId="283067277">
      <levels count="2">
        <level uniqueName="[Regions].[Name].[(All)]" sourceCaption="(All)" count="0"/>
        <level uniqueName="[Regions].[Name].[Name]" sourceCaption="Name" count="9">
          <ranges>
            <range startItem="0">
              <i n="[Regions].[Name].&amp;[East North Central]" c="East North Central"/>
              <i n="[Regions].[Name].&amp;[East South Central]" c="East South Central"/>
              <i n="[Regions].[Name].&amp;[Mid-Atlantic]" c="Mid-Atlantic"/>
              <i n="[Regions].[Name].&amp;[Mountain]" c="Mountain"/>
              <i n="[Regions].[Name].&amp;[New England]" c="New England"/>
              <i n="[Regions].[Name].&amp;[Pacific]" c="Pacific"/>
              <i n="[Regions].[Name].&amp;[South Atlantic]" c="South Atlantic"/>
              <i n="[Regions].[Name].&amp;[West North Central]" c="West North Central"/>
              <i n="[Regions].[Name].&amp;[West South Central]" c="West South Central"/>
            </range>
          </ranges>
        </level>
      </levels>
      <selections count="1">
        <selection n="[Regions].[Name].[All]"/>
      </selections>
    </olap>
  </data>
  <extLst>
    <x:ext xmlns:x15="http://schemas.microsoft.com/office/spreadsheetml/2010/11/main" uri="{03082B11-2C62-411c-B77F-237D8FCFBE4C}">
      <x15:slicerCachePivotTables>
        <pivotTable tabId="4294967295" name="PivotChartTable10"/>
      </x15:slicerCachePivotTables>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Name12" xr10:uid="{A993A9DC-E6AD-489E-BCED-8403808CC986}" sourceName="[Regions].[Name]">
  <data>
    <olap pivotCacheId="578082331">
      <levels count="2">
        <level uniqueName="[Regions].[Name].[(All)]" sourceCaption="(All)" count="0"/>
        <level uniqueName="[Regions].[Name].[Name]" sourceCaption="Name" count="9">
          <ranges>
            <range startItem="0">
              <i n="[Regions].[Name].&amp;[East North Central]" c="East North Central"/>
              <i n="[Regions].[Name].&amp;[East South Central]" c="East South Central"/>
              <i n="[Regions].[Name].&amp;[Mid-Atlantic]" c="Mid-Atlantic"/>
              <i n="[Regions].[Name].&amp;[Mountain]" c="Mountain"/>
              <i n="[Regions].[Name].&amp;[New England]" c="New England"/>
              <i n="[Regions].[Name].&amp;[Pacific]" c="Pacific"/>
              <i n="[Regions].[Name].&amp;[South Atlantic]" c="South Atlantic"/>
              <i n="[Regions].[Name].&amp;[West North Central]" c="West North Central"/>
              <i n="[Regions].[Name].&amp;[West South Central]" c="West South Central"/>
            </range>
          </ranges>
        </level>
      </levels>
      <selections count="1">
        <selection n="[Regions].[Name].[All]"/>
      </selections>
    </olap>
  </data>
  <extLst>
    <x:ext xmlns:x15="http://schemas.microsoft.com/office/spreadsheetml/2010/11/main" uri="{03082B11-2C62-411c-B77F-237D8FCFBE4C}">
      <x15:slicerCachePivotTables>
        <pivotTable tabId="4294967295" name="PivotChartTable13"/>
      </x15:slicerCachePivotTables>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easure" xr10:uid="{8BA99A1C-3570-4605-B612-04C7CA59E29B}" sourceName="[SlicerTable].[Measure]">
  <data>
    <olap pivotCacheId="578082331">
      <levels count="2">
        <level uniqueName="[SlicerTable].[Measure].[(All)]" sourceCaption="(All)" count="0"/>
        <level uniqueName="[SlicerTable].[Measure].[Measure]" sourceCaption="Measure" count="3">
          <ranges>
            <range startItem="0">
              <i n="[SlicerTable].[Measure].&amp;[Line Items Sold]" c="Line Items Sold"/>
              <i n="[SlicerTable].[Measure].&amp;[Profit]" c="Profit"/>
              <i n="[SlicerTable].[Measure].&amp;[Revenue]" c="Revenue"/>
            </range>
          </ranges>
        </level>
      </levels>
      <selections count="1">
        <selection n="[SlicerTable].[Measure].&amp;[Line Items Sold]"/>
      </selections>
    </olap>
  </data>
  <extLst>
    <x:ext xmlns:x15="http://schemas.microsoft.com/office/spreadsheetml/2010/11/main" uri="{03082B11-2C62-411c-B77F-237D8FCFBE4C}">
      <x15:slicerCachePivotTables>
        <pivotTable tabId="4294967295" name="PivotChartTable13"/>
      </x15:slicerCachePivotTables>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easure1" xr10:uid="{B0EFFC55-5E1F-4CD4-88D7-0126F6792234}" sourceName="[SlicerTable].[Measure]">
  <data>
    <olap pivotCacheId="505658504">
      <levels count="2">
        <level uniqueName="[SlicerTable].[Measure].[(All)]" sourceCaption="(All)" count="0"/>
        <level uniqueName="[SlicerTable].[Measure].[Measure]" sourceCaption="Measure" count="3">
          <ranges>
            <range startItem="0">
              <i n="[SlicerTable].[Measure].&amp;[Line Items Sold]" c="Line Items Sold"/>
              <i n="[SlicerTable].[Measure].&amp;[Profit]" c="Profit"/>
              <i n="[SlicerTable].[Measure].&amp;[Revenue]" c="Revenue"/>
            </range>
          </ranges>
        </level>
      </levels>
      <selections count="1">
        <selection n="[SlicerTable].[Measure].&amp;[Line Items Sold]"/>
      </selections>
    </olap>
  </data>
  <extLst>
    <x:ext xmlns:x15="http://schemas.microsoft.com/office/spreadsheetml/2010/11/main" uri="{03082B11-2C62-411c-B77F-237D8FCFBE4C}">
      <x15:slicerCachePivotTables>
        <pivotTable tabId="4294967295" name="PivotChartTable2"/>
        <pivotTable tabId="4294967295" name="PivotChartTable3"/>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yaltyClubMember" xr10:uid="{09211071-68F4-4149-954D-1F517FB02A99}" cache="Datenschnitt_LoyaltyClubMember" caption="LoyaltyClubMember" columnCount="2" level="1" style="SlicerStyleDark5 2"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F0444B91-01D7-4BD1-834F-0E089D9FDB4C}" cache="Datenschnitt_Name" caption="Name" columnCount="9" showCaption="0" level="1" style="SlicerStyleDark5 2"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1" xr10:uid="{B3A4CD27-0A94-4D6B-BE6E-23E5DDE9B771}" cache="Datenschnitt_Name1" caption="Name" columnCount="9" showCaption="0" level="1" style="SlicerStyleDark5 2"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2" xr10:uid="{59FF539A-113C-458C-948B-07DF909B6900}" cache="Datenschnitt_Name11" caption="Name" columnCount="9" showCaption="0" level="1" style="SlicerStyleDark5 2"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3" xr10:uid="{93D921B8-047D-4B8E-B3AC-9C9B668D9C7D}" cache="Datenschnitt_Name12" caption="Name" columnCount="9" showCaption="0" level="1" style="SlicerStyleDark5 2" rowHeight="241300"/>
  <slicer name="Measure" xr10:uid="{76FAFD29-58D8-4E36-B778-11C073FB3DE9}" cache="Datenschnitt_Measure" caption="Measure" columnCount="3" level="1" style="SlicerStyleDark5 2" rowHeight="24130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easure 2" xr10:uid="{6FFA7450-815E-43BE-AC01-5CACF0D3F34F}" cache="Datenschnitt_Measure1" caption="KPI" columnCount="3" level="1" style="SlicerStyleDark5 2" rowHeight="24130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easure 3" xr10:uid="{53D03859-05AC-45FB-8C25-EF1C45BBA672}" cache="Datenschnitt_Measure1" caption="KPI" columnCount="3" level="1" style="SlicerStyleDark5 2"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327A0CC-34D1-4453-83EB-922AC0CAE2B1}" name="Tabelle_ExterneDaten_1" displayName="Tabelle_ExterneDaten_1" ref="A3:D1003" tableType="queryTable" totalsRowShown="0">
  <autoFilter ref="A3:D1003" xr:uid="{2327A0CC-34D1-4453-83EB-922AC0CAE2B1}"/>
  <tableColumns count="4">
    <tableColumn id="1" xr3:uid="{EACCEDD2-4998-4CA5-8D75-B43888638116}" uniqueName="1" name="Orders[SalesOrderID]" queryTableFieldId="1"/>
    <tableColumn id="2" xr3:uid="{FC7998FE-F2D3-46E1-848A-C82F35C21226}" uniqueName="2" name="Orders[Order Date]" queryTableFieldId="2" dataDxfId="11"/>
    <tableColumn id="3" xr3:uid="{7F099FBF-9FC0-43F0-B0CF-E3B0A3EE6DFE}" uniqueName="3" name="Orders[Ship Date]" queryTableFieldId="3" dataDxfId="10"/>
    <tableColumn id="4" xr3:uid="{7D36E7D7-31D6-41EE-8599-E0FEFF5CD8C4}" uniqueName="4" name="Orders[CustomerID]" queryTableFieldId="4"/>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Zeitachse_Date" xr10:uid="{10CCA8A1-29DD-4F05-8BCE-074DE9700926}" sourceName="[Calender].[Date]">
  <pivotTables>
    <pivotTable tabId="4294967295" name="PivotChartTable9"/>
    <pivotTable tabId="4294967295" name="PivotChartTable8"/>
  </pivotTables>
  <state minimalRefreshVersion="6" lastRefreshVersion="6" pivotCacheId="1748000602" filterType="dateBetween">
    <selection startDate="2018-01-01T00:00:00" endDate="2022-12-31T00:00:00"/>
    <bounds startDate="2018-01-01T00:00:00" endDate="2023-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Zeitachse_Date1" xr10:uid="{AA40FD21-1638-4097-ACE3-8F1FEBD76ECF}" sourceName="[Calender].[Date]">
  <state minimalRefreshVersion="6" lastRefreshVersion="6" pivotCacheId="1573980463" filterType="dateBetween">
    <selection startDate="2018-01-01T00:00:00" endDate="2022-12-31T00:00:00"/>
    <bounds startDate="2018-01-01T00:00:00" endDate="2023-01-01T00:00:00"/>
  </state>
</timelineCacheDefinition>
</file>

<file path=xl/timelineCaches/timelineCache3.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Zeitachse_Date2" xr10:uid="{C859E28E-CECC-4DD0-9AD0-714E5E4FE9D2}" sourceName="[Calender].[Date]">
  <state minimalRefreshVersion="6" lastRefreshVersion="6" pivotCacheId="1573980463" filterType="dateBetween">
    <selection startDate="2018-01-01T00:00:00" endDate="2022-12-31T00:00:00"/>
    <bounds startDate="2018-01-01T00:00:00" endDate="2023-01-01T00:00:00"/>
  </state>
</timelineCacheDefinition>
</file>

<file path=xl/timelineCaches/timelineCache4.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Zeitachse_Date3" xr10:uid="{8685E902-B3CE-4091-B646-7084FAE1B5C2}" sourceName="[Calender].[Date]">
  <pivotTables>
    <pivotTable tabId="4294967295" name="PivotChartTable11"/>
    <pivotTable tabId="4294967295" name="PivotChartTable7"/>
  </pivotTables>
  <state minimalRefreshVersion="6" lastRefreshVersion="6" pivotCacheId="1774839713" filterType="dateBetween">
    <selection startDate="2019-12-01T00:00:00" endDate="2020-11-30T00:00:00"/>
    <bounds startDate="2018-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3" xr10:uid="{93D5F92E-E8CA-4F91-B1A9-C8571729D370}" cache="Zeitachse_Date3" caption="Date" level="2" selectionLevel="2" scrollPosition="2018-01-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6588F2D4-147D-4B47-B90D-DC9024B07146}" cache="Zeitachse_Date" caption="Date" level="0" selectionLevel="0" scrollPosition="2018-01-01T00:00:00"/>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4D0296EF-F13B-4171-B2DB-052C6D436DE4}" cache="Zeitachse_Date1" caption="Date" level="0" selectionLevel="0" scrollPosition="2018-01-01T00:00:00"/>
</timelines>
</file>

<file path=xl/timelines/timeline4.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2" xr10:uid="{88A0DEF8-DB76-4ED8-9C60-3E14606A469E}" cache="Zeitachse_Date2" caption="Date" level="0" selectionLevel="0" scrollPosition="2018-01-01T00:00:00"/>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5.xml"/></Relationships>
</file>

<file path=xl/worksheets/_rels/sheet11.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3.xml"/><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3" Type="http://schemas.microsoft.com/office/2011/relationships/timeline" Target="../timelines/timeline3.xml"/><Relationship Id="rId2" Type="http://schemas.microsoft.com/office/2007/relationships/slicer" Target="../slicers/slicer4.xml"/><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3" Type="http://schemas.microsoft.com/office/2011/relationships/timeline" Target="../timelines/timeline4.xml"/><Relationship Id="rId2" Type="http://schemas.microsoft.com/office/2007/relationships/slicer" Target="../slicers/slicer5.xml"/><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2" Type="http://schemas.microsoft.com/office/2007/relationships/slicer" Target="../slicers/slicer6.xml"/><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2" Type="http://schemas.microsoft.com/office/2007/relationships/slicer" Target="../slicers/slicer7.xml"/><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14.xml"/></Relationships>
</file>

<file path=xl/worksheets/_rels/sheet5.xml.rels><?xml version="1.0" encoding="UTF-8" standalone="yes"?>
<Relationships xmlns="http://schemas.openxmlformats.org/package/2006/relationships"><Relationship Id="rId2" Type="http://schemas.openxmlformats.org/officeDocument/2006/relationships/pivotTable" Target="../pivotTables/pivotTable16.xml"/><Relationship Id="rId1" Type="http://schemas.openxmlformats.org/officeDocument/2006/relationships/pivotTable" Target="../pivotTables/pivotTable1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17.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8.xml"/></Relationships>
</file>

<file path=xl/worksheets/_rels/sheet8.xml.rels><?xml version="1.0" encoding="UTF-8" standalone="yes"?>
<Relationships xmlns="http://schemas.openxmlformats.org/package/2006/relationships"><Relationship Id="rId2" Type="http://schemas.microsoft.com/office/2011/relationships/timeline" Target="../timelines/timeline1.xml"/><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FF00"/>
  </sheetPr>
  <dimension ref="A4:C15"/>
  <sheetViews>
    <sheetView showGridLines="0" topLeftCell="A4" workbookViewId="0">
      <selection activeCell="F36" sqref="F36"/>
    </sheetView>
  </sheetViews>
  <sheetFormatPr baseColWidth="10" defaultColWidth="9.140625" defaultRowHeight="23.25" x14ac:dyDescent="0.35"/>
  <cols>
    <col min="1" max="16384" width="9.140625" style="3"/>
  </cols>
  <sheetData>
    <row r="4" spans="1:3" x14ac:dyDescent="0.35">
      <c r="A4" s="3" t="s">
        <v>92</v>
      </c>
    </row>
    <row r="6" spans="1:3" x14ac:dyDescent="0.35">
      <c r="A6" s="3" t="s">
        <v>91</v>
      </c>
    </row>
    <row r="8" spans="1:3" x14ac:dyDescent="0.35">
      <c r="A8" s="3" t="s">
        <v>87</v>
      </c>
    </row>
    <row r="9" spans="1:3" x14ac:dyDescent="0.35">
      <c r="A9" s="3" t="s">
        <v>88</v>
      </c>
    </row>
    <row r="10" spans="1:3" x14ac:dyDescent="0.35">
      <c r="A10" s="3" t="s">
        <v>95</v>
      </c>
    </row>
    <row r="11" spans="1:3" x14ac:dyDescent="0.35">
      <c r="A11" s="3" t="s">
        <v>94</v>
      </c>
    </row>
    <row r="13" spans="1:3" x14ac:dyDescent="0.35">
      <c r="A13" s="3" t="s">
        <v>89</v>
      </c>
    </row>
    <row r="14" spans="1:3" x14ac:dyDescent="0.35">
      <c r="A14" s="16" t="s">
        <v>90</v>
      </c>
      <c r="B14" s="16"/>
      <c r="C14" s="16"/>
    </row>
    <row r="15" spans="1:3" x14ac:dyDescent="0.35">
      <c r="A15" s="3" t="s">
        <v>93</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09BB9A-632B-4201-B07F-DCFFA173328B}">
  <dimension ref="A1:A30"/>
  <sheetViews>
    <sheetView zoomScaleNormal="100" workbookViewId="0">
      <selection activeCell="U6" sqref="U6"/>
    </sheetView>
  </sheetViews>
  <sheetFormatPr baseColWidth="10" defaultColWidth="0" defaultRowHeight="15" zeroHeight="1" x14ac:dyDescent="0.25"/>
  <cols>
    <col min="1" max="1" width="3.85546875" style="11" customWidth="1"/>
    <col min="2" max="20" width="11.42578125" style="11" customWidth="1"/>
    <col min="21" max="21" width="7.140625" style="11" customWidth="1"/>
    <col min="22" max="16384" width="0"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row r="28" x14ac:dyDescent="0.25"/>
    <row r="29" x14ac:dyDescent="0.25"/>
    <row r="30"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1B5136-C854-4759-93B6-C29B614A5125}">
  <dimension ref="A1:AB38"/>
  <sheetViews>
    <sheetView zoomScale="85" zoomScaleNormal="85" workbookViewId="0">
      <selection activeCell="AC1" sqref="AC1:XFD1048576"/>
    </sheetView>
  </sheetViews>
  <sheetFormatPr baseColWidth="10" defaultColWidth="0" defaultRowHeight="15" zeroHeight="1" x14ac:dyDescent="0.25"/>
  <cols>
    <col min="1" max="1" width="3" style="11" customWidth="1"/>
    <col min="2" max="27" width="11.42578125" style="11" customWidth="1"/>
    <col min="28" max="28" width="9.7109375" style="11" customWidth="1"/>
    <col min="29" max="16384" width="11.42578125"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row r="28" x14ac:dyDescent="0.25"/>
    <row r="29" x14ac:dyDescent="0.25"/>
    <row r="30" x14ac:dyDescent="0.25"/>
    <row r="31" x14ac:dyDescent="0.25"/>
    <row r="32" x14ac:dyDescent="0.25"/>
    <row r="33" x14ac:dyDescent="0.25"/>
    <row r="34" x14ac:dyDescent="0.25"/>
    <row r="35" x14ac:dyDescent="0.25"/>
    <row r="36" x14ac:dyDescent="0.25"/>
    <row r="37" x14ac:dyDescent="0.25"/>
    <row r="38"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21B7EB-BBAE-4EA3-B49A-83D0194B2A13}">
  <dimension ref="A1:V38"/>
  <sheetViews>
    <sheetView zoomScale="85" zoomScaleNormal="85" workbookViewId="0">
      <selection activeCell="W1" sqref="W1:XFD1048576"/>
    </sheetView>
  </sheetViews>
  <sheetFormatPr baseColWidth="10" defaultColWidth="0" defaultRowHeight="15" zeroHeight="1" x14ac:dyDescent="0.25"/>
  <cols>
    <col min="1" max="1" width="2.28515625" style="11" customWidth="1"/>
    <col min="2" max="21" width="11.42578125" style="11" customWidth="1"/>
    <col min="22" max="22" width="7" style="11" customWidth="1"/>
    <col min="23" max="16384" width="11.42578125"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row r="28" x14ac:dyDescent="0.25"/>
    <row r="29" x14ac:dyDescent="0.25"/>
    <row r="30" x14ac:dyDescent="0.25"/>
    <row r="31" x14ac:dyDescent="0.25"/>
    <row r="32" x14ac:dyDescent="0.25"/>
    <row r="33" x14ac:dyDescent="0.25"/>
    <row r="34" x14ac:dyDescent="0.25"/>
    <row r="35" x14ac:dyDescent="0.25"/>
    <row r="36" x14ac:dyDescent="0.25"/>
    <row r="37" x14ac:dyDescent="0.25"/>
    <row r="38"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1BBFD0-75A3-4BE1-B9C1-AE848D06DD12}">
  <dimension ref="A1:V42"/>
  <sheetViews>
    <sheetView zoomScale="85" zoomScaleNormal="85" workbookViewId="0">
      <selection activeCell="V11" sqref="V11"/>
    </sheetView>
  </sheetViews>
  <sheetFormatPr baseColWidth="10" defaultColWidth="0" defaultRowHeight="15" zeroHeight="1" x14ac:dyDescent="0.25"/>
  <cols>
    <col min="1" max="1" width="3.5703125" style="11" customWidth="1"/>
    <col min="2" max="21" width="11.42578125" style="11" customWidth="1"/>
    <col min="22" max="22" width="6.7109375" style="11" customWidth="1"/>
    <col min="23" max="16384" width="11.42578125"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row r="28" x14ac:dyDescent="0.25"/>
    <row r="29" x14ac:dyDescent="0.25"/>
    <row r="30" x14ac:dyDescent="0.25"/>
    <row r="31" x14ac:dyDescent="0.25"/>
    <row r="32" x14ac:dyDescent="0.25"/>
    <row r="33" x14ac:dyDescent="0.25"/>
    <row r="34" x14ac:dyDescent="0.25"/>
    <row r="35" x14ac:dyDescent="0.25"/>
    <row r="36" x14ac:dyDescent="0.25"/>
    <row r="37" x14ac:dyDescent="0.25"/>
    <row r="38" x14ac:dyDescent="0.25"/>
    <row r="39" x14ac:dyDescent="0.25"/>
    <row r="40" x14ac:dyDescent="0.25"/>
    <row r="41" x14ac:dyDescent="0.25"/>
    <row r="42"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B96E16-D25B-43E2-881B-080EB64E640E}">
  <dimension ref="A1:S33"/>
  <sheetViews>
    <sheetView workbookViewId="0">
      <selection activeCell="T1" sqref="T1:XFD1048576"/>
    </sheetView>
  </sheetViews>
  <sheetFormatPr baseColWidth="10" defaultColWidth="0" defaultRowHeight="15" zeroHeight="1" x14ac:dyDescent="0.25"/>
  <cols>
    <col min="1" max="1" width="4.42578125" style="11" customWidth="1"/>
    <col min="2" max="2" width="23.42578125" style="11" bestFit="1" customWidth="1"/>
    <col min="3" max="3" width="19.7109375" style="11" bestFit="1" customWidth="1"/>
    <col min="4" max="4" width="16.5703125" style="11" bestFit="1" customWidth="1"/>
    <col min="5" max="19" width="11.42578125" style="11" customWidth="1"/>
    <col min="20" max="16384" width="11.42578125" style="11" hidden="1"/>
  </cols>
  <sheetData>
    <row r="1" spans="2:4" x14ac:dyDescent="0.25"/>
    <row r="2" spans="2:4" x14ac:dyDescent="0.25"/>
    <row r="3" spans="2:4" x14ac:dyDescent="0.25"/>
    <row r="4" spans="2:4" x14ac:dyDescent="0.25"/>
    <row r="5" spans="2:4" x14ac:dyDescent="0.25"/>
    <row r="6" spans="2:4" x14ac:dyDescent="0.25">
      <c r="B6" t="s">
        <v>22</v>
      </c>
      <c r="C6" t="s">
        <v>83</v>
      </c>
      <c r="D6" t="str" vm="8">
        <f>CUBEMEMBER("ThisWorkbookDataModel","[Measures].[DynamicMeasure]")</f>
        <v>DynamicMeasure</v>
      </c>
    </row>
    <row r="7" spans="2:4" x14ac:dyDescent="0.25">
      <c r="B7" t="str" vm="3">
        <f t="shared" ref="B7:B15" si="0">CUBEMEMBER("ThisWorkbookDataModel","[Products].[Product Category].&amp;[Beach Supplies]")</f>
        <v>Beach Supplies</v>
      </c>
      <c r="C7" t="str" vm="21">
        <f>CUBEMEMBER("ThisWorkbookDataModel",{"[Products].[Product Category].&amp;[Beach Supplies]","[Products].[Name].&amp;[Beach Chair]"})</f>
        <v>Beach Chair</v>
      </c>
      <c r="D7" vm="41">
        <f>CUBEVALUE("ThisWorkbookDataModel",$C7,D$6,Datenschnitt_Measure1)</f>
        <v>2550</v>
      </c>
    </row>
    <row r="8" spans="2:4" x14ac:dyDescent="0.25">
      <c r="B8" t="str" vm="3">
        <f t="shared" si="0"/>
        <v>Beach Supplies</v>
      </c>
      <c r="C8" t="str" vm="29">
        <f>CUBEMEMBER("ThisWorkbookDataModel",{"[Products].[Product Category].&amp;[Beach Supplies]","[Products].[Name].&amp;[Beach Towel]"})</f>
        <v>Beach Towel</v>
      </c>
      <c r="D8" vm="52">
        <f>CUBEVALUE("ThisWorkbookDataModel",$C8,D$6,Datenschnitt_Measure1)</f>
        <v>3722</v>
      </c>
    </row>
    <row r="9" spans="2:4" x14ac:dyDescent="0.25">
      <c r="B9" t="str" vm="3">
        <f t="shared" si="0"/>
        <v>Beach Supplies</v>
      </c>
      <c r="C9" t="str" vm="20">
        <f>CUBEMEMBER("ThisWorkbookDataModel",{"[Products].[Product Category].&amp;[Beach Supplies]","[Products].[Name].&amp;[Beach Umbrella]"})</f>
        <v>Beach Umbrella</v>
      </c>
      <c r="D9" vm="40">
        <f>CUBEVALUE("ThisWorkbookDataModel",$C9,D$6,Datenschnitt_Measure1)</f>
        <v>1342</v>
      </c>
    </row>
    <row r="10" spans="2:4" x14ac:dyDescent="0.25">
      <c r="B10" t="str" vm="3">
        <f t="shared" si="0"/>
        <v>Beach Supplies</v>
      </c>
      <c r="C10" t="str" vm="7">
        <f>CUBEMEMBER("ThisWorkbookDataModel",{"[Products].[Product Category].&amp;[Beach Supplies]","[Products].[Name].&amp;[Board Shorts]"})</f>
        <v>Board Shorts</v>
      </c>
      <c r="D10" vm="31">
        <f>CUBEVALUE("ThisWorkbookDataModel",$C10,D$6,Datenschnitt_Measure1)</f>
        <v>3081</v>
      </c>
    </row>
    <row r="11" spans="2:4" x14ac:dyDescent="0.25">
      <c r="B11" t="str" vm="3">
        <f t="shared" si="0"/>
        <v>Beach Supplies</v>
      </c>
      <c r="C11" t="str" vm="19">
        <f>CUBEMEMBER("ThisWorkbookDataModel",{"[Products].[Product Category].&amp;[Beach Supplies]","[Products].[Name].&amp;[Flip Flops]"})</f>
        <v>Flip Flops</v>
      </c>
      <c r="D11" vm="44">
        <f>CUBEVALUE("ThisWorkbookDataModel",$C11,D$6,Datenschnitt_Measure1)</f>
        <v>1623</v>
      </c>
    </row>
    <row r="12" spans="2:4" x14ac:dyDescent="0.25">
      <c r="B12" t="str" vm="3">
        <f t="shared" si="0"/>
        <v>Beach Supplies</v>
      </c>
      <c r="C12" t="str" vm="28">
        <f>CUBEMEMBER("ThisWorkbookDataModel",{"[Products].[Product Category].&amp;[Beach Supplies]","[Products].[Name].&amp;[Paddleboard]"})</f>
        <v>Paddleboard</v>
      </c>
      <c r="D12" vm="51">
        <f>CUBEVALUE("ThisWorkbookDataModel",$C12,D$6,Datenschnitt_Measure1)</f>
        <v>1534</v>
      </c>
    </row>
    <row r="13" spans="2:4" x14ac:dyDescent="0.25">
      <c r="B13" t="str" vm="3">
        <f t="shared" si="0"/>
        <v>Beach Supplies</v>
      </c>
      <c r="C13" t="str" vm="18">
        <f>CUBEMEMBER("ThisWorkbookDataModel",{"[Products].[Product Category].&amp;[Beach Supplies]","[Products].[Name].&amp;[Straw Hat]"})</f>
        <v>Straw Hat</v>
      </c>
      <c r="D13" vm="39">
        <f>CUBEVALUE("ThisWorkbookDataModel",$C13,D$6,Datenschnitt_Measure1)</f>
        <v>10866</v>
      </c>
    </row>
    <row r="14" spans="2:4" x14ac:dyDescent="0.25">
      <c r="B14" t="str" vm="3">
        <f t="shared" si="0"/>
        <v>Beach Supplies</v>
      </c>
      <c r="C14" t="str" vm="6">
        <f>CUBEMEMBER("ThisWorkbookDataModel",{"[Products].[Product Category].&amp;[Beach Supplies]","[Products].[Name].&amp;[Sun Shirt]"})</f>
        <v>Sun Shirt</v>
      </c>
      <c r="D14" vm="30">
        <f>CUBEVALUE("ThisWorkbookDataModel",$C14,D$6,Datenschnitt_Measure1)</f>
        <v>2691</v>
      </c>
    </row>
    <row r="15" spans="2:4" x14ac:dyDescent="0.25">
      <c r="B15" t="str" vm="3">
        <f t="shared" si="0"/>
        <v>Beach Supplies</v>
      </c>
      <c r="C15" t="str" vm="17">
        <f>CUBEMEMBER("ThisWorkbookDataModel",{"[Products].[Product Category].&amp;[Beach Supplies]","[Products].[Name].&amp;[Sunblock]"})</f>
        <v>Sunblock</v>
      </c>
      <c r="D15" vm="38">
        <f>CUBEVALUE("ThisWorkbookDataModel",$C15,D$6,Datenschnitt_Measure1)</f>
        <v>9205</v>
      </c>
    </row>
    <row r="16" spans="2:4" x14ac:dyDescent="0.25">
      <c r="B16" t="str" vm="2">
        <f t="shared" ref="B16:B21" si="1">CUBEMEMBER("ThisWorkbookDataModel","[Products].[Product Category].&amp;[Ridding Supplies]")</f>
        <v>Ridding Supplies</v>
      </c>
      <c r="C16" t="str" vm="27">
        <f>CUBEMEMBER("ThisWorkbookDataModel",{"[Products].[Product Category].&amp;[Ridding Supplies]","[Products].[Name].&amp;[Beach Cruiser Bicycle]"})</f>
        <v>Beach Cruiser Bicycle</v>
      </c>
      <c r="D16" vm="50">
        <f>CUBEVALUE("ThisWorkbookDataModel",$C16,D$6,Datenschnitt_Measure1)</f>
        <v>1772</v>
      </c>
    </row>
    <row r="17" spans="2:4" x14ac:dyDescent="0.25">
      <c r="B17" t="str" vm="2">
        <f t="shared" si="1"/>
        <v>Ridding Supplies</v>
      </c>
      <c r="C17" t="str" vm="16">
        <f>CUBEMEMBER("ThisWorkbookDataModel",{"[Products].[Product Category].&amp;[Ridding Supplies]","[Products].[Name].&amp;[Bike Helmet]"})</f>
        <v>Bike Helmet</v>
      </c>
      <c r="D17" vm="37">
        <f>CUBEVALUE("ThisWorkbookDataModel",$C17,D$6,Datenschnitt_Measure1)</f>
        <v>825</v>
      </c>
    </row>
    <row r="18" spans="2:4" x14ac:dyDescent="0.25">
      <c r="B18" t="str" vm="2">
        <f t="shared" si="1"/>
        <v>Ridding Supplies</v>
      </c>
      <c r="C18" t="str" vm="26">
        <f>CUBEMEMBER("ThisWorkbookDataModel",{"[Products].[Product Category].&amp;[Ridding Supplies]","[Products].[Name].&amp;[Elbow Pads]"})</f>
        <v>Elbow Pads</v>
      </c>
      <c r="D18" vm="49">
        <f>CUBEVALUE("ThisWorkbookDataModel",$C18,D$6,Datenschnitt_Measure1)</f>
        <v>547</v>
      </c>
    </row>
    <row r="19" spans="2:4" x14ac:dyDescent="0.25">
      <c r="B19" t="str" vm="2">
        <f t="shared" si="1"/>
        <v>Ridding Supplies</v>
      </c>
      <c r="C19" t="str" vm="15">
        <f>CUBEMEMBER("ThisWorkbookDataModel",{"[Products].[Product Category].&amp;[Ridding Supplies]","[Products].[Name].&amp;[Knee Pads]"})</f>
        <v>Knee Pads</v>
      </c>
      <c r="D19" vm="43">
        <f>CUBEVALUE("ThisWorkbookDataModel",$C19,D$6,Datenschnitt_Measure1)</f>
        <v>659</v>
      </c>
    </row>
    <row r="20" spans="2:4" x14ac:dyDescent="0.25">
      <c r="B20" t="str" vm="2">
        <f t="shared" si="1"/>
        <v>Ridding Supplies</v>
      </c>
      <c r="C20" t="str" vm="5">
        <f>CUBEMEMBER("ThisWorkbookDataModel",{"[Products].[Product Category].&amp;[Ridding Supplies]","[Products].[Name].&amp;[Skateboard]"})</f>
        <v>Skateboard</v>
      </c>
      <c r="D20" vm="53">
        <f>CUBEVALUE("ThisWorkbookDataModel",$C20,D$6,Datenschnitt_Measure1)</f>
        <v>2261</v>
      </c>
    </row>
    <row r="21" spans="2:4" x14ac:dyDescent="0.25">
      <c r="B21" t="str" vm="2">
        <f t="shared" si="1"/>
        <v>Ridding Supplies</v>
      </c>
      <c r="C21" t="str" vm="14">
        <f>CUBEMEMBER("ThisWorkbookDataModel",{"[Products].[Product Category].&amp;[Ridding Supplies]","[Products].[Name].&amp;[Trucker Hat]"})</f>
        <v>Trucker Hat</v>
      </c>
      <c r="D21" vm="36">
        <f>CUBEVALUE("ThisWorkbookDataModel",$C21,D$6,Datenschnitt_Measure1)</f>
        <v>6837</v>
      </c>
    </row>
    <row r="22" spans="2:4" x14ac:dyDescent="0.25">
      <c r="B22" t="str" vm="1">
        <f t="shared" ref="B22:B31" si="2">CUBEMEMBER("ThisWorkbookDataModel","[Products].[Product Category].&amp;[Surfing Product]")</f>
        <v>Surfing Product</v>
      </c>
      <c r="C22" t="str" vm="25">
        <f>CUBEMEMBER("ThisWorkbookDataModel",{"[Products].[Product Category].&amp;[Surfing Product]","[Products].[Name].&amp;[Balsa Board]"})</f>
        <v>Balsa Board</v>
      </c>
      <c r="D22" vm="48">
        <f>CUBEVALUE("ThisWorkbookDataModel",$C22,D$6,Datenschnitt_Measure1)</f>
        <v>2396</v>
      </c>
    </row>
    <row r="23" spans="2:4" x14ac:dyDescent="0.25">
      <c r="B23" t="str" vm="1">
        <f t="shared" si="2"/>
        <v>Surfing Product</v>
      </c>
      <c r="C23" t="str" vm="13">
        <f>CUBEMEMBER("ThisWorkbookDataModel",{"[Products].[Product Category].&amp;[Surfing Product]","[Products].[Name].&amp;[Bodyboard]"})</f>
        <v>Bodyboard</v>
      </c>
      <c r="D23" vm="35">
        <f>CUBEVALUE("ThisWorkbookDataModel",$C23,D$6,Datenschnitt_Measure1)</f>
        <v>816</v>
      </c>
    </row>
    <row r="24" spans="2:4" x14ac:dyDescent="0.25">
      <c r="B24" t="str" vm="1">
        <f t="shared" si="2"/>
        <v>Surfing Product</v>
      </c>
      <c r="C24" t="str" vm="24">
        <f>CUBEMEMBER("ThisWorkbookDataModel",{"[Products].[Product Category].&amp;[Surfing Product]","[Products].[Name].&amp;[Fins]"})</f>
        <v>Fins</v>
      </c>
      <c r="D24" vm="47">
        <f>CUBEVALUE("ThisWorkbookDataModel",$C24,D$6,Datenschnitt_Measure1)</f>
        <v>969</v>
      </c>
    </row>
    <row r="25" spans="2:4" x14ac:dyDescent="0.25">
      <c r="B25" t="str" vm="1">
        <f t="shared" si="2"/>
        <v>Surfing Product</v>
      </c>
      <c r="C25" t="str" vm="12">
        <f>CUBEMEMBER("ThisWorkbookDataModel",{"[Products].[Product Category].&amp;[Surfing Product]","[Products].[Name].&amp;[Leash]"})</f>
        <v>Leash</v>
      </c>
      <c r="D25" vm="34">
        <f>CUBEVALUE("ThisWorkbookDataModel",$C25,D$6,Datenschnitt_Measure1)</f>
        <v>1759</v>
      </c>
    </row>
    <row r="26" spans="2:4" x14ac:dyDescent="0.25">
      <c r="B26" t="str" vm="1">
        <f t="shared" si="2"/>
        <v>Surfing Product</v>
      </c>
      <c r="C26" t="str" vm="23">
        <f>CUBEMEMBER("ThisWorkbookDataModel",{"[Products].[Product Category].&amp;[Surfing Product]","[Products].[Name].&amp;[Longboard]"})</f>
        <v>Longboard</v>
      </c>
      <c r="D26" vm="46">
        <f>CUBEVALUE("ThisWorkbookDataModel",$C26,D$6,Datenschnitt_Measure1)</f>
        <v>3508</v>
      </c>
    </row>
    <row r="27" spans="2:4" x14ac:dyDescent="0.25">
      <c r="B27" t="str" vm="1">
        <f t="shared" si="2"/>
        <v>Surfing Product</v>
      </c>
      <c r="C27" t="str" vm="11">
        <f>CUBEMEMBER("ThisWorkbookDataModel",{"[Products].[Product Category].&amp;[Surfing Product]","[Products].[Name].&amp;[Paddle]"})</f>
        <v>Paddle</v>
      </c>
      <c r="D27" vm="42">
        <f>CUBEVALUE("ThisWorkbookDataModel",$C27,D$6,Datenschnitt_Measure1)</f>
        <v>799</v>
      </c>
    </row>
    <row r="28" spans="2:4" x14ac:dyDescent="0.25">
      <c r="B28" t="str" vm="1">
        <f t="shared" si="2"/>
        <v>Surfing Product</v>
      </c>
      <c r="C28" t="str" vm="4">
        <f>CUBEMEMBER("ThisWorkbookDataModel",{"[Products].[Product Category].&amp;[Surfing Product]","[Products].[Name].&amp;[Shortboard]"})</f>
        <v>Shortboard</v>
      </c>
      <c r="D28" vm="54">
        <f>CUBEVALUE("ThisWorkbookDataModel",$C28,D$6,Datenschnitt_Measure1)</f>
        <v>6143</v>
      </c>
    </row>
    <row r="29" spans="2:4" x14ac:dyDescent="0.25">
      <c r="B29" t="str" vm="1">
        <f t="shared" si="2"/>
        <v>Surfing Product</v>
      </c>
      <c r="C29" t="str" vm="10">
        <f>CUBEMEMBER("ThisWorkbookDataModel",{"[Products].[Product Category].&amp;[Surfing Product]","[Products].[Name].&amp;[Skimboard]"})</f>
        <v>Skimboard</v>
      </c>
      <c r="D29" vm="33">
        <f>CUBEVALUE("ThisWorkbookDataModel",$C29,D$6,Datenschnitt_Measure1)</f>
        <v>2679</v>
      </c>
    </row>
    <row r="30" spans="2:4" x14ac:dyDescent="0.25">
      <c r="B30" t="str" vm="1">
        <f t="shared" si="2"/>
        <v>Surfing Product</v>
      </c>
      <c r="C30" t="str" vm="22">
        <f>CUBEMEMBER("ThisWorkbookDataModel",{"[Products].[Product Category].&amp;[Surfing Product]","[Products].[Name].&amp;[Softboard]"})</f>
        <v>Softboard</v>
      </c>
      <c r="D30" vm="45">
        <f>CUBEVALUE("ThisWorkbookDataModel",$C30,D$6,Datenschnitt_Measure1)</f>
        <v>1552</v>
      </c>
    </row>
    <row r="31" spans="2:4" x14ac:dyDescent="0.25">
      <c r="B31" t="str" vm="1">
        <f t="shared" si="2"/>
        <v>Surfing Product</v>
      </c>
      <c r="C31" t="str" vm="9">
        <f>CUBEMEMBER("ThisWorkbookDataModel",{"[Products].[Product Category].&amp;[Surfing Product]","[Products].[Name].&amp;[Wetsuit]"})</f>
        <v>Wetsuit</v>
      </c>
      <c r="D31" vm="32">
        <f>CUBEVALUE("ThisWorkbookDataModel",$C31,D$6,Datenschnitt_Measure1)</f>
        <v>1071</v>
      </c>
    </row>
    <row r="32" spans="2:4" x14ac:dyDescent="0.25"/>
    <row r="33"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4F291A-EC65-40A3-9BB8-710C3356A152}">
  <dimension ref="A1:O1048553"/>
  <sheetViews>
    <sheetView tabSelected="1" workbookViewId="0">
      <selection activeCell="G1710" sqref="G1710"/>
    </sheetView>
  </sheetViews>
  <sheetFormatPr baseColWidth="10" defaultColWidth="0" defaultRowHeight="15" x14ac:dyDescent="0.25"/>
  <cols>
    <col min="1" max="1" width="11.42578125" style="12" customWidth="1"/>
    <col min="2" max="2" width="23.42578125" style="12" bestFit="1" customWidth="1"/>
    <col min="3" max="3" width="19.7109375" style="12" bestFit="1" customWidth="1"/>
    <col min="4" max="4" width="16.5703125" style="12" bestFit="1" customWidth="1"/>
    <col min="5" max="14" width="11.42578125" style="12" customWidth="1"/>
    <col min="15" max="15" width="11.28515625" style="12" customWidth="1"/>
    <col min="16" max="16384" width="11.42578125" style="12" hidden="1"/>
  </cols>
  <sheetData>
    <row r="1" s="11" customFormat="1" x14ac:dyDescent="0.25"/>
    <row r="2" s="11" customFormat="1" x14ac:dyDescent="0.25"/>
    <row r="3" s="11" customFormat="1" x14ac:dyDescent="0.25"/>
    <row r="4" s="11" customFormat="1" x14ac:dyDescent="0.25"/>
    <row r="5" s="11" customFormat="1" x14ac:dyDescent="0.25"/>
    <row r="6" s="11" customFormat="1" x14ac:dyDescent="0.25"/>
    <row r="7" s="11" customFormat="1" x14ac:dyDescent="0.25"/>
    <row r="8" s="11" customFormat="1" x14ac:dyDescent="0.25"/>
    <row r="9" s="11" customFormat="1" x14ac:dyDescent="0.25"/>
    <row r="10" s="11" customFormat="1" x14ac:dyDescent="0.25"/>
    <row r="11" s="11" customFormat="1" x14ac:dyDescent="0.25"/>
    <row r="12" s="11" customFormat="1" x14ac:dyDescent="0.25"/>
    <row r="13" s="11" customFormat="1" x14ac:dyDescent="0.25"/>
    <row r="14" s="11" customFormat="1" x14ac:dyDescent="0.25"/>
    <row r="15" s="11" customFormat="1" x14ac:dyDescent="0.25"/>
    <row r="16" s="11" customFormat="1" x14ac:dyDescent="0.25"/>
    <row r="17" s="11" customFormat="1" x14ac:dyDescent="0.25"/>
    <row r="18" s="11" customFormat="1" x14ac:dyDescent="0.25"/>
    <row r="19" s="11" customFormat="1" x14ac:dyDescent="0.25"/>
    <row r="20" s="11" customFormat="1" x14ac:dyDescent="0.25"/>
    <row r="21" s="11" customFormat="1" x14ac:dyDescent="0.25"/>
    <row r="22" s="11" customFormat="1" x14ac:dyDescent="0.25"/>
    <row r="23" s="11" customFormat="1" x14ac:dyDescent="0.25"/>
    <row r="24" s="11" customFormat="1" x14ac:dyDescent="0.25"/>
    <row r="25" s="11" customFormat="1" x14ac:dyDescent="0.25"/>
    <row r="26" s="11" customFormat="1" x14ac:dyDescent="0.25"/>
    <row r="27" s="11" customFormat="1" x14ac:dyDescent="0.25"/>
    <row r="28" s="11" customFormat="1" x14ac:dyDescent="0.25"/>
    <row r="29" s="11" customFormat="1" x14ac:dyDescent="0.25"/>
    <row r="30" s="11" customFormat="1" x14ac:dyDescent="0.25"/>
    <row r="31" s="11" customFormat="1" x14ac:dyDescent="0.25"/>
    <row r="32" s="11" customFormat="1" x14ac:dyDescent="0.25"/>
    <row r="33" s="11" customFormat="1" x14ac:dyDescent="0.25"/>
    <row r="34" s="11" customFormat="1" hidden="1" x14ac:dyDescent="0.25"/>
    <row r="35" s="11" customFormat="1" hidden="1" x14ac:dyDescent="0.25"/>
    <row r="36" s="11" customFormat="1" hidden="1" x14ac:dyDescent="0.25"/>
    <row r="37" s="11" customFormat="1" hidden="1" x14ac:dyDescent="0.25"/>
    <row r="38" s="11" customFormat="1" hidden="1" x14ac:dyDescent="0.25"/>
    <row r="39" s="11" customFormat="1" hidden="1" x14ac:dyDescent="0.25"/>
    <row r="40" s="11" customFormat="1" hidden="1" x14ac:dyDescent="0.25"/>
    <row r="41" s="11" customFormat="1" hidden="1" x14ac:dyDescent="0.25"/>
    <row r="42" s="11" customFormat="1" hidden="1" x14ac:dyDescent="0.25"/>
    <row r="43" s="11" customFormat="1" hidden="1" x14ac:dyDescent="0.25"/>
    <row r="44" s="11" customFormat="1" hidden="1" x14ac:dyDescent="0.25"/>
    <row r="45" s="11" customFormat="1" hidden="1" x14ac:dyDescent="0.25"/>
    <row r="46" s="11" customFormat="1" hidden="1" x14ac:dyDescent="0.25"/>
    <row r="47" s="11" customFormat="1" hidden="1" x14ac:dyDescent="0.25"/>
    <row r="48" s="11" customFormat="1" hidden="1" x14ac:dyDescent="0.25"/>
    <row r="49" s="11" customFormat="1" hidden="1" x14ac:dyDescent="0.25"/>
    <row r="50" s="11" customFormat="1" hidden="1" x14ac:dyDescent="0.25"/>
    <row r="51" s="11" customFormat="1" hidden="1" x14ac:dyDescent="0.25"/>
    <row r="52" s="11" customFormat="1" hidden="1" x14ac:dyDescent="0.25"/>
    <row r="53" s="11" customFormat="1" hidden="1" x14ac:dyDescent="0.25"/>
    <row r="54" s="11" customFormat="1" hidden="1" x14ac:dyDescent="0.25"/>
    <row r="55" s="11" customFormat="1" hidden="1" x14ac:dyDescent="0.25"/>
    <row r="56" s="11" customFormat="1" hidden="1" x14ac:dyDescent="0.25"/>
    <row r="57" s="11" customFormat="1" hidden="1" x14ac:dyDescent="0.25"/>
    <row r="58" s="11" customFormat="1" hidden="1" x14ac:dyDescent="0.25"/>
    <row r="59" s="11" customFormat="1" hidden="1" x14ac:dyDescent="0.25"/>
    <row r="60" s="11" customFormat="1" hidden="1" x14ac:dyDescent="0.25"/>
    <row r="61" s="11" customFormat="1" hidden="1" x14ac:dyDescent="0.25"/>
    <row r="62" s="11" customFormat="1" hidden="1" x14ac:dyDescent="0.25"/>
    <row r="63" s="11" customFormat="1" hidden="1" x14ac:dyDescent="0.25"/>
    <row r="64" s="11" customFormat="1" hidden="1" x14ac:dyDescent="0.25"/>
    <row r="65" s="11" customFormat="1" hidden="1" x14ac:dyDescent="0.25"/>
    <row r="66" s="11" customFormat="1" hidden="1" x14ac:dyDescent="0.25"/>
    <row r="67" s="11" customFormat="1" hidden="1" x14ac:dyDescent="0.25"/>
    <row r="68" s="11" customFormat="1" hidden="1" x14ac:dyDescent="0.25"/>
    <row r="69" s="11" customFormat="1" hidden="1" x14ac:dyDescent="0.25"/>
    <row r="70" s="11" customFormat="1" hidden="1" x14ac:dyDescent="0.25"/>
    <row r="71" s="11" customFormat="1" hidden="1" x14ac:dyDescent="0.25"/>
    <row r="72" s="11" customFormat="1" hidden="1" x14ac:dyDescent="0.25"/>
    <row r="73" s="11" customFormat="1" hidden="1" x14ac:dyDescent="0.25"/>
    <row r="74" s="11" customFormat="1" hidden="1" x14ac:dyDescent="0.25"/>
    <row r="75" s="11" customFormat="1" hidden="1" x14ac:dyDescent="0.25"/>
    <row r="76" s="11" customFormat="1" hidden="1" x14ac:dyDescent="0.25"/>
    <row r="77" s="11" customFormat="1" hidden="1" x14ac:dyDescent="0.25"/>
    <row r="78" s="11" customFormat="1" hidden="1" x14ac:dyDescent="0.25"/>
    <row r="79" s="11" customFormat="1" hidden="1" x14ac:dyDescent="0.25"/>
    <row r="80" s="11" customFormat="1" hidden="1" x14ac:dyDescent="0.25"/>
    <row r="81" s="11" customFormat="1" hidden="1" x14ac:dyDescent="0.25"/>
    <row r="82" s="11" customFormat="1" hidden="1" x14ac:dyDescent="0.25"/>
    <row r="83" s="11" customFormat="1" hidden="1" x14ac:dyDescent="0.25"/>
    <row r="84" s="11" customFormat="1" hidden="1" x14ac:dyDescent="0.25"/>
    <row r="85" s="11" customFormat="1" hidden="1" x14ac:dyDescent="0.25"/>
    <row r="86" s="11" customFormat="1" hidden="1" x14ac:dyDescent="0.25"/>
    <row r="87" s="11" customFormat="1" hidden="1" x14ac:dyDescent="0.25"/>
    <row r="88" s="11" customFormat="1" hidden="1" x14ac:dyDescent="0.25"/>
    <row r="89" s="11" customFormat="1" hidden="1" x14ac:dyDescent="0.25"/>
    <row r="90" s="11" customFormat="1" hidden="1" x14ac:dyDescent="0.25"/>
    <row r="91" s="11" customFormat="1" hidden="1" x14ac:dyDescent="0.25"/>
    <row r="92" s="11" customFormat="1" hidden="1" x14ac:dyDescent="0.25"/>
    <row r="93" s="11" customFormat="1" hidden="1" x14ac:dyDescent="0.25"/>
    <row r="94" s="11" customFormat="1" hidden="1" x14ac:dyDescent="0.25"/>
    <row r="95" s="11" customFormat="1" hidden="1" x14ac:dyDescent="0.25"/>
    <row r="96" s="11" customFormat="1" hidden="1" x14ac:dyDescent="0.25"/>
    <row r="97" s="11" customFormat="1" hidden="1" x14ac:dyDescent="0.25"/>
    <row r="98" s="11" customFormat="1" hidden="1" x14ac:dyDescent="0.25"/>
    <row r="99" s="11" customFormat="1" hidden="1" x14ac:dyDescent="0.25"/>
    <row r="100" s="11" customFormat="1" hidden="1" x14ac:dyDescent="0.25"/>
    <row r="101" s="11" customFormat="1" hidden="1" x14ac:dyDescent="0.25"/>
    <row r="102" s="11" customFormat="1" hidden="1" x14ac:dyDescent="0.25"/>
    <row r="103" s="11" customFormat="1" hidden="1" x14ac:dyDescent="0.25"/>
    <row r="104" s="11" customFormat="1" hidden="1" x14ac:dyDescent="0.25"/>
    <row r="105" s="11" customFormat="1" hidden="1" x14ac:dyDescent="0.25"/>
    <row r="106" s="11" customFormat="1" hidden="1" x14ac:dyDescent="0.25"/>
    <row r="107" s="11" customFormat="1" hidden="1" x14ac:dyDescent="0.25"/>
    <row r="108" s="11" customFormat="1" hidden="1" x14ac:dyDescent="0.25"/>
    <row r="109" s="11" customFormat="1" hidden="1" x14ac:dyDescent="0.25"/>
    <row r="110" s="11" customFormat="1" hidden="1" x14ac:dyDescent="0.25"/>
    <row r="111" s="11" customFormat="1" hidden="1" x14ac:dyDescent="0.25"/>
    <row r="112" s="11" customFormat="1" hidden="1" x14ac:dyDescent="0.25"/>
    <row r="113" s="11" customFormat="1" hidden="1" x14ac:dyDescent="0.25"/>
    <row r="114" s="11" customFormat="1" hidden="1" x14ac:dyDescent="0.25"/>
    <row r="115" s="11" customFormat="1" hidden="1" x14ac:dyDescent="0.25"/>
    <row r="116" s="11" customFormat="1" hidden="1" x14ac:dyDescent="0.25"/>
    <row r="117" s="11" customFormat="1" hidden="1" x14ac:dyDescent="0.25"/>
    <row r="118" s="11" customFormat="1" hidden="1" x14ac:dyDescent="0.25"/>
    <row r="119" s="11" customFormat="1" hidden="1" x14ac:dyDescent="0.25"/>
    <row r="120" s="11" customFormat="1" hidden="1" x14ac:dyDescent="0.25"/>
    <row r="121" s="11" customFormat="1" hidden="1" x14ac:dyDescent="0.25"/>
    <row r="122" s="11" customFormat="1" hidden="1" x14ac:dyDescent="0.25"/>
    <row r="123" s="11" customFormat="1" hidden="1" x14ac:dyDescent="0.25"/>
    <row r="124" s="11" customFormat="1" hidden="1" x14ac:dyDescent="0.25"/>
    <row r="125" s="11" customFormat="1" hidden="1" x14ac:dyDescent="0.25"/>
    <row r="126" s="11" customFormat="1" hidden="1" x14ac:dyDescent="0.25"/>
    <row r="127" s="11" customFormat="1" hidden="1" x14ac:dyDescent="0.25"/>
    <row r="128" s="11" customFormat="1" hidden="1" x14ac:dyDescent="0.25"/>
    <row r="129" s="11" customFormat="1" hidden="1" x14ac:dyDescent="0.25"/>
    <row r="130" s="11" customFormat="1" hidden="1" x14ac:dyDescent="0.25"/>
    <row r="131" s="11" customFormat="1" hidden="1" x14ac:dyDescent="0.25"/>
    <row r="132" s="11" customFormat="1" hidden="1" x14ac:dyDescent="0.25"/>
    <row r="133" s="11" customFormat="1" hidden="1" x14ac:dyDescent="0.25"/>
    <row r="134" s="11" customFormat="1" hidden="1" x14ac:dyDescent="0.25"/>
    <row r="135" s="11" customFormat="1" hidden="1" x14ac:dyDescent="0.25"/>
    <row r="136" s="11" customFormat="1" hidden="1" x14ac:dyDescent="0.25"/>
    <row r="137" s="11" customFormat="1" hidden="1" x14ac:dyDescent="0.25"/>
    <row r="138" s="11" customFormat="1" hidden="1" x14ac:dyDescent="0.25"/>
    <row r="139" s="11" customFormat="1" hidden="1" x14ac:dyDescent="0.25"/>
    <row r="140" s="11" customFormat="1" hidden="1" x14ac:dyDescent="0.25"/>
    <row r="141" s="11" customFormat="1" hidden="1" x14ac:dyDescent="0.25"/>
    <row r="142" s="11" customFormat="1" hidden="1" x14ac:dyDescent="0.25"/>
    <row r="143" s="11" customFormat="1" hidden="1" x14ac:dyDescent="0.25"/>
    <row r="144" s="11" customFormat="1" hidden="1" x14ac:dyDescent="0.25"/>
    <row r="145" s="11" customFormat="1" hidden="1" x14ac:dyDescent="0.25"/>
    <row r="146" s="11" customFormat="1" hidden="1" x14ac:dyDescent="0.25"/>
    <row r="147" s="11" customFormat="1" hidden="1" x14ac:dyDescent="0.25"/>
    <row r="148" s="11" customFormat="1" hidden="1" x14ac:dyDescent="0.25"/>
    <row r="149" s="11" customFormat="1" hidden="1" x14ac:dyDescent="0.25"/>
    <row r="150" s="11" customFormat="1" hidden="1" x14ac:dyDescent="0.25"/>
    <row r="151" s="11" customFormat="1" hidden="1" x14ac:dyDescent="0.25"/>
    <row r="152" s="11" customFormat="1" hidden="1" x14ac:dyDescent="0.25"/>
    <row r="153" s="11" customFormat="1" hidden="1" x14ac:dyDescent="0.25"/>
    <row r="154" s="11" customFormat="1" hidden="1" x14ac:dyDescent="0.25"/>
    <row r="155" s="11" customFormat="1" hidden="1" x14ac:dyDescent="0.25"/>
    <row r="156" s="11" customFormat="1" hidden="1" x14ac:dyDescent="0.25"/>
    <row r="157" s="11" customFormat="1" hidden="1" x14ac:dyDescent="0.25"/>
    <row r="158" s="11" customFormat="1" hidden="1" x14ac:dyDescent="0.25"/>
    <row r="159" s="11" customFormat="1" hidden="1" x14ac:dyDescent="0.25"/>
    <row r="160" s="11" customFormat="1" hidden="1" x14ac:dyDescent="0.25"/>
    <row r="161" s="11" customFormat="1" hidden="1" x14ac:dyDescent="0.25"/>
    <row r="162" s="11" customFormat="1" hidden="1" x14ac:dyDescent="0.25"/>
    <row r="163" s="11" customFormat="1" hidden="1" x14ac:dyDescent="0.25"/>
    <row r="164" s="11" customFormat="1" hidden="1" x14ac:dyDescent="0.25"/>
    <row r="165" s="11" customFormat="1" hidden="1" x14ac:dyDescent="0.25"/>
    <row r="166" s="11" customFormat="1" hidden="1" x14ac:dyDescent="0.25"/>
    <row r="167" s="11" customFormat="1" hidden="1" x14ac:dyDescent="0.25"/>
    <row r="168" s="11" customFormat="1" hidden="1" x14ac:dyDescent="0.25"/>
    <row r="169" s="11" customFormat="1" hidden="1" x14ac:dyDescent="0.25"/>
    <row r="170" s="11" customFormat="1" hidden="1" x14ac:dyDescent="0.25"/>
    <row r="171" s="11" customFormat="1" hidden="1" x14ac:dyDescent="0.25"/>
    <row r="172" s="11" customFormat="1" hidden="1" x14ac:dyDescent="0.25"/>
    <row r="173" s="11" customFormat="1" hidden="1" x14ac:dyDescent="0.25"/>
    <row r="174" s="11" customFormat="1" hidden="1" x14ac:dyDescent="0.25"/>
    <row r="175" s="11" customFormat="1" hidden="1" x14ac:dyDescent="0.25"/>
    <row r="176" s="11" customFormat="1" hidden="1" x14ac:dyDescent="0.25"/>
    <row r="177" s="11" customFormat="1" hidden="1" x14ac:dyDescent="0.25"/>
    <row r="178" s="11" customFormat="1" hidden="1" x14ac:dyDescent="0.25"/>
    <row r="179" s="11" customFormat="1" hidden="1" x14ac:dyDescent="0.25"/>
    <row r="180" s="11" customFormat="1" hidden="1" x14ac:dyDescent="0.25"/>
    <row r="181" s="11" customFormat="1" hidden="1" x14ac:dyDescent="0.25"/>
    <row r="182" s="11" customFormat="1" hidden="1" x14ac:dyDescent="0.25"/>
    <row r="183" s="11" customFormat="1" hidden="1" x14ac:dyDescent="0.25"/>
    <row r="184" s="11" customFormat="1" hidden="1" x14ac:dyDescent="0.25"/>
    <row r="185" s="11" customFormat="1" hidden="1" x14ac:dyDescent="0.25"/>
    <row r="186" s="11" customFormat="1" hidden="1" x14ac:dyDescent="0.25"/>
    <row r="187" s="11" customFormat="1" hidden="1" x14ac:dyDescent="0.25"/>
    <row r="188" s="11" customFormat="1" hidden="1" x14ac:dyDescent="0.25"/>
    <row r="189" s="11" customFormat="1" hidden="1" x14ac:dyDescent="0.25"/>
    <row r="190" s="11" customFormat="1" hidden="1" x14ac:dyDescent="0.25"/>
    <row r="191" s="11" customFormat="1" hidden="1" x14ac:dyDescent="0.25"/>
    <row r="192" s="11" customFormat="1" hidden="1" x14ac:dyDescent="0.25"/>
    <row r="193" s="11" customFormat="1" hidden="1" x14ac:dyDescent="0.25"/>
    <row r="194" s="11" customFormat="1" hidden="1" x14ac:dyDescent="0.25"/>
    <row r="195" s="11" customFormat="1" hidden="1" x14ac:dyDescent="0.25"/>
    <row r="196" s="11" customFormat="1" hidden="1" x14ac:dyDescent="0.25"/>
    <row r="197" s="11" customFormat="1" hidden="1" x14ac:dyDescent="0.25"/>
    <row r="198" s="11" customFormat="1" hidden="1" x14ac:dyDescent="0.25"/>
    <row r="199" s="11" customFormat="1" hidden="1" x14ac:dyDescent="0.25"/>
    <row r="200" s="11" customFormat="1" hidden="1" x14ac:dyDescent="0.25"/>
    <row r="201" s="11" customFormat="1" hidden="1" x14ac:dyDescent="0.25"/>
    <row r="202" s="11" customFormat="1" hidden="1" x14ac:dyDescent="0.25"/>
    <row r="203" s="11" customFormat="1" hidden="1" x14ac:dyDescent="0.25"/>
    <row r="204" s="11" customFormat="1" hidden="1" x14ac:dyDescent="0.25"/>
    <row r="205" s="11" customFormat="1" hidden="1" x14ac:dyDescent="0.25"/>
    <row r="206" s="11" customFormat="1" hidden="1" x14ac:dyDescent="0.25"/>
    <row r="207" s="11" customFormat="1" hidden="1" x14ac:dyDescent="0.25"/>
    <row r="208" s="11" customFormat="1" hidden="1" x14ac:dyDescent="0.25"/>
    <row r="209" s="11" customFormat="1" hidden="1" x14ac:dyDescent="0.25"/>
    <row r="210" s="11" customFormat="1" hidden="1" x14ac:dyDescent="0.25"/>
    <row r="211" s="11" customFormat="1" hidden="1" x14ac:dyDescent="0.25"/>
    <row r="212" s="11" customFormat="1" hidden="1" x14ac:dyDescent="0.25"/>
    <row r="213" s="11" customFormat="1" hidden="1" x14ac:dyDescent="0.25"/>
    <row r="214" s="11" customFormat="1" hidden="1" x14ac:dyDescent="0.25"/>
    <row r="215" s="11" customFormat="1" hidden="1" x14ac:dyDescent="0.25"/>
    <row r="216" s="11" customFormat="1" hidden="1" x14ac:dyDescent="0.25"/>
    <row r="217" s="11" customFormat="1" hidden="1" x14ac:dyDescent="0.25"/>
    <row r="218" s="11" customFormat="1" hidden="1" x14ac:dyDescent="0.25"/>
    <row r="219" s="11" customFormat="1" hidden="1" x14ac:dyDescent="0.25"/>
    <row r="220" s="11" customFormat="1" hidden="1" x14ac:dyDescent="0.25"/>
    <row r="221" s="11" customFormat="1" hidden="1" x14ac:dyDescent="0.25"/>
    <row r="222" s="11" customFormat="1" hidden="1" x14ac:dyDescent="0.25"/>
    <row r="223" s="11" customFormat="1" hidden="1" x14ac:dyDescent="0.25"/>
    <row r="224" s="11" customFormat="1" hidden="1" x14ac:dyDescent="0.25"/>
    <row r="225" s="11" customFormat="1" hidden="1" x14ac:dyDescent="0.25"/>
    <row r="226" s="11" customFormat="1" hidden="1" x14ac:dyDescent="0.25"/>
    <row r="227" s="11" customFormat="1" hidden="1" x14ac:dyDescent="0.25"/>
    <row r="228" s="11" customFormat="1" hidden="1" x14ac:dyDescent="0.25"/>
    <row r="229" s="11" customFormat="1" hidden="1" x14ac:dyDescent="0.25"/>
    <row r="230" s="11" customFormat="1" hidden="1" x14ac:dyDescent="0.25"/>
    <row r="231" s="11" customFormat="1" hidden="1" x14ac:dyDescent="0.25"/>
    <row r="232" s="11" customFormat="1" hidden="1" x14ac:dyDescent="0.25"/>
    <row r="233" s="11" customFormat="1" hidden="1" x14ac:dyDescent="0.25"/>
    <row r="234" s="11" customFormat="1" hidden="1" x14ac:dyDescent="0.25"/>
    <row r="235" s="11" customFormat="1" hidden="1" x14ac:dyDescent="0.25"/>
    <row r="236" s="11" customFormat="1" hidden="1" x14ac:dyDescent="0.25"/>
    <row r="237" s="11" customFormat="1" hidden="1" x14ac:dyDescent="0.25"/>
    <row r="238" s="11" customFormat="1" hidden="1" x14ac:dyDescent="0.25"/>
    <row r="239" s="11" customFormat="1" hidden="1" x14ac:dyDescent="0.25"/>
    <row r="240" s="11" customFormat="1" hidden="1" x14ac:dyDescent="0.25"/>
    <row r="241" s="11" customFormat="1" hidden="1" x14ac:dyDescent="0.25"/>
    <row r="242" s="11" customFormat="1" hidden="1" x14ac:dyDescent="0.25"/>
    <row r="243" s="11" customFormat="1" hidden="1" x14ac:dyDescent="0.25"/>
    <row r="244" s="11" customFormat="1" hidden="1" x14ac:dyDescent="0.25"/>
    <row r="245" s="11" customFormat="1" hidden="1" x14ac:dyDescent="0.25"/>
    <row r="246" s="11" customFormat="1" hidden="1" x14ac:dyDescent="0.25"/>
    <row r="247" s="11" customFormat="1" hidden="1" x14ac:dyDescent="0.25"/>
    <row r="248" s="11" customFormat="1" hidden="1" x14ac:dyDescent="0.25"/>
    <row r="249" s="11" customFormat="1" hidden="1" x14ac:dyDescent="0.25"/>
    <row r="250" s="11" customFormat="1" hidden="1" x14ac:dyDescent="0.25"/>
    <row r="251" s="11" customFormat="1" hidden="1" x14ac:dyDescent="0.25"/>
    <row r="252" s="11" customFormat="1" hidden="1" x14ac:dyDescent="0.25"/>
    <row r="253" s="11" customFormat="1" hidden="1" x14ac:dyDescent="0.25"/>
    <row r="254" s="11" customFormat="1" hidden="1" x14ac:dyDescent="0.25"/>
    <row r="255" s="11" customFormat="1" hidden="1" x14ac:dyDescent="0.25"/>
    <row r="256" s="11" customFormat="1" hidden="1" x14ac:dyDescent="0.25"/>
    <row r="257" s="11" customFormat="1" hidden="1" x14ac:dyDescent="0.25"/>
    <row r="258" s="11" customFormat="1" hidden="1" x14ac:dyDescent="0.25"/>
    <row r="259" s="11" customFormat="1" hidden="1" x14ac:dyDescent="0.25"/>
    <row r="260" s="11" customFormat="1" hidden="1" x14ac:dyDescent="0.25"/>
    <row r="261" s="11" customFormat="1" hidden="1" x14ac:dyDescent="0.25"/>
    <row r="262" s="11" customFormat="1" hidden="1" x14ac:dyDescent="0.25"/>
    <row r="263" s="11" customFormat="1" hidden="1" x14ac:dyDescent="0.25"/>
    <row r="264" s="11" customFormat="1" hidden="1" x14ac:dyDescent="0.25"/>
    <row r="265" s="11" customFormat="1" hidden="1" x14ac:dyDescent="0.25"/>
    <row r="266" s="11" customFormat="1" hidden="1" x14ac:dyDescent="0.25"/>
    <row r="267" s="11" customFormat="1" hidden="1" x14ac:dyDescent="0.25"/>
    <row r="268" s="11" customFormat="1" hidden="1" x14ac:dyDescent="0.25"/>
    <row r="269" s="11" customFormat="1" hidden="1" x14ac:dyDescent="0.25"/>
    <row r="270" s="11" customFormat="1" hidden="1" x14ac:dyDescent="0.25"/>
    <row r="271" s="11" customFormat="1" hidden="1" x14ac:dyDescent="0.25"/>
    <row r="272" s="11" customFormat="1" hidden="1" x14ac:dyDescent="0.25"/>
    <row r="273" s="11" customFormat="1" hidden="1" x14ac:dyDescent="0.25"/>
    <row r="274" s="11" customFormat="1" hidden="1" x14ac:dyDescent="0.25"/>
    <row r="275" s="11" customFormat="1" hidden="1" x14ac:dyDescent="0.25"/>
    <row r="276" s="11" customFormat="1" hidden="1" x14ac:dyDescent="0.25"/>
    <row r="277" s="11" customFormat="1" hidden="1" x14ac:dyDescent="0.25"/>
    <row r="278" s="11" customFormat="1" hidden="1" x14ac:dyDescent="0.25"/>
    <row r="279" s="11" customFormat="1" hidden="1" x14ac:dyDescent="0.25"/>
    <row r="280" s="11" customFormat="1" hidden="1" x14ac:dyDescent="0.25"/>
    <row r="281" s="11" customFormat="1" hidden="1" x14ac:dyDescent="0.25"/>
    <row r="282" s="11" customFormat="1" hidden="1" x14ac:dyDescent="0.25"/>
    <row r="283" s="11" customFormat="1" hidden="1" x14ac:dyDescent="0.25"/>
    <row r="284" s="11" customFormat="1" hidden="1" x14ac:dyDescent="0.25"/>
    <row r="285" s="11" customFormat="1" hidden="1" x14ac:dyDescent="0.25"/>
    <row r="286" s="11" customFormat="1" hidden="1" x14ac:dyDescent="0.25"/>
    <row r="287" s="11" customFormat="1" hidden="1" x14ac:dyDescent="0.25"/>
    <row r="288" s="11" customFormat="1" hidden="1" x14ac:dyDescent="0.25"/>
    <row r="289" s="11" customFormat="1" hidden="1" x14ac:dyDescent="0.25"/>
    <row r="290" s="11" customFormat="1" hidden="1" x14ac:dyDescent="0.25"/>
    <row r="291" s="11" customFormat="1" hidden="1" x14ac:dyDescent="0.25"/>
    <row r="292" s="11" customFormat="1" hidden="1" x14ac:dyDescent="0.25"/>
    <row r="293" s="11" customFormat="1" hidden="1" x14ac:dyDescent="0.25"/>
    <row r="294" s="11" customFormat="1" hidden="1" x14ac:dyDescent="0.25"/>
    <row r="295" s="11" customFormat="1" hidden="1" x14ac:dyDescent="0.25"/>
    <row r="296" s="11" customFormat="1" hidden="1" x14ac:dyDescent="0.25"/>
    <row r="297" s="11" customFormat="1" hidden="1" x14ac:dyDescent="0.25"/>
    <row r="298" s="11" customFormat="1" hidden="1" x14ac:dyDescent="0.25"/>
    <row r="299" s="11" customFormat="1" hidden="1" x14ac:dyDescent="0.25"/>
    <row r="300" s="11" customFormat="1" hidden="1" x14ac:dyDescent="0.25"/>
    <row r="301" s="11" customFormat="1" hidden="1" x14ac:dyDescent="0.25"/>
    <row r="302" s="11" customFormat="1" hidden="1" x14ac:dyDescent="0.25"/>
    <row r="303" s="11" customFormat="1" hidden="1" x14ac:dyDescent="0.25"/>
    <row r="304" s="11" customFormat="1" hidden="1" x14ac:dyDescent="0.25"/>
    <row r="305" s="11" customFormat="1" hidden="1" x14ac:dyDescent="0.25"/>
    <row r="306" s="11" customFormat="1" hidden="1" x14ac:dyDescent="0.25"/>
    <row r="307" s="11" customFormat="1" hidden="1" x14ac:dyDescent="0.25"/>
    <row r="308" s="11" customFormat="1" hidden="1" x14ac:dyDescent="0.25"/>
    <row r="309" s="11" customFormat="1" hidden="1" x14ac:dyDescent="0.25"/>
    <row r="310" s="11" customFormat="1" hidden="1" x14ac:dyDescent="0.25"/>
    <row r="311" s="11" customFormat="1" hidden="1" x14ac:dyDescent="0.25"/>
    <row r="312" s="11" customFormat="1" hidden="1" x14ac:dyDescent="0.25"/>
    <row r="313" s="11" customFormat="1" hidden="1" x14ac:dyDescent="0.25"/>
    <row r="314" s="11" customFormat="1" hidden="1" x14ac:dyDescent="0.25"/>
    <row r="315" s="11" customFormat="1" hidden="1" x14ac:dyDescent="0.25"/>
    <row r="316" s="11" customFormat="1" hidden="1" x14ac:dyDescent="0.25"/>
    <row r="317" s="11" customFormat="1" hidden="1" x14ac:dyDescent="0.25"/>
    <row r="318" s="11" customFormat="1" hidden="1" x14ac:dyDescent="0.25"/>
    <row r="319" s="11" customFormat="1" hidden="1" x14ac:dyDescent="0.25"/>
    <row r="320" s="11" customFormat="1" hidden="1" x14ac:dyDescent="0.25"/>
    <row r="321" s="11" customFormat="1" hidden="1" x14ac:dyDescent="0.25"/>
    <row r="322" s="11" customFormat="1" hidden="1" x14ac:dyDescent="0.25"/>
    <row r="323" s="11" customFormat="1" hidden="1" x14ac:dyDescent="0.25"/>
    <row r="324" s="11" customFormat="1" hidden="1" x14ac:dyDescent="0.25"/>
    <row r="325" s="11" customFormat="1" hidden="1" x14ac:dyDescent="0.25"/>
    <row r="326" s="11" customFormat="1" hidden="1" x14ac:dyDescent="0.25"/>
    <row r="327" s="11" customFormat="1" hidden="1" x14ac:dyDescent="0.25"/>
    <row r="328" s="11" customFormat="1" hidden="1" x14ac:dyDescent="0.25"/>
    <row r="329" s="11" customFormat="1" hidden="1" x14ac:dyDescent="0.25"/>
    <row r="330" s="11" customFormat="1" hidden="1" x14ac:dyDescent="0.25"/>
    <row r="331" s="11" customFormat="1" hidden="1" x14ac:dyDescent="0.25"/>
    <row r="332" s="11" customFormat="1" hidden="1" x14ac:dyDescent="0.25"/>
    <row r="333" s="11" customFormat="1" hidden="1" x14ac:dyDescent="0.25"/>
    <row r="334" s="11" customFormat="1" hidden="1" x14ac:dyDescent="0.25"/>
    <row r="335" s="11" customFormat="1" hidden="1" x14ac:dyDescent="0.25"/>
    <row r="336" s="11" customFormat="1" hidden="1" x14ac:dyDescent="0.25"/>
    <row r="337" s="11" customFormat="1" hidden="1" x14ac:dyDescent="0.25"/>
    <row r="338" s="11" customFormat="1" hidden="1" x14ac:dyDescent="0.25"/>
    <row r="339" s="11" customFormat="1" hidden="1" x14ac:dyDescent="0.25"/>
    <row r="340" s="11" customFormat="1" hidden="1" x14ac:dyDescent="0.25"/>
    <row r="341" s="11" customFormat="1" hidden="1" x14ac:dyDescent="0.25"/>
    <row r="342" s="11" customFormat="1" hidden="1" x14ac:dyDescent="0.25"/>
    <row r="343" s="11" customFormat="1" hidden="1" x14ac:dyDescent="0.25"/>
    <row r="344" s="11" customFormat="1" hidden="1" x14ac:dyDescent="0.25"/>
    <row r="345" s="11" customFormat="1" hidden="1" x14ac:dyDescent="0.25"/>
    <row r="346" s="11" customFormat="1" hidden="1" x14ac:dyDescent="0.25"/>
    <row r="347" s="11" customFormat="1" hidden="1" x14ac:dyDescent="0.25"/>
    <row r="348" s="11" customFormat="1" hidden="1" x14ac:dyDescent="0.25"/>
    <row r="349" s="11" customFormat="1" hidden="1" x14ac:dyDescent="0.25"/>
    <row r="350" s="11" customFormat="1" hidden="1" x14ac:dyDescent="0.25"/>
    <row r="351" s="11" customFormat="1" hidden="1" x14ac:dyDescent="0.25"/>
    <row r="352" s="11" customFormat="1" hidden="1" x14ac:dyDescent="0.25"/>
    <row r="353" s="11" customFormat="1" hidden="1" x14ac:dyDescent="0.25"/>
    <row r="354" s="11" customFormat="1" hidden="1" x14ac:dyDescent="0.25"/>
    <row r="355" s="11" customFormat="1" hidden="1" x14ac:dyDescent="0.25"/>
    <row r="356" s="11" customFormat="1" hidden="1" x14ac:dyDescent="0.25"/>
    <row r="357" s="11" customFormat="1" hidden="1" x14ac:dyDescent="0.25"/>
    <row r="358" s="11" customFormat="1" hidden="1" x14ac:dyDescent="0.25"/>
    <row r="359" s="11" customFormat="1" hidden="1" x14ac:dyDescent="0.25"/>
    <row r="360" s="11" customFormat="1" hidden="1" x14ac:dyDescent="0.25"/>
    <row r="361" s="11" customFormat="1" hidden="1" x14ac:dyDescent="0.25"/>
    <row r="362" s="11" customFormat="1" hidden="1" x14ac:dyDescent="0.25"/>
    <row r="363" s="11" customFormat="1" hidden="1" x14ac:dyDescent="0.25"/>
    <row r="364" s="11" customFormat="1" hidden="1" x14ac:dyDescent="0.25"/>
    <row r="365" s="11" customFormat="1" hidden="1" x14ac:dyDescent="0.25"/>
    <row r="366" s="11" customFormat="1" hidden="1" x14ac:dyDescent="0.25"/>
    <row r="367" s="11" customFormat="1" hidden="1" x14ac:dyDescent="0.25"/>
    <row r="368" s="11" customFormat="1" hidden="1" x14ac:dyDescent="0.25"/>
    <row r="369" s="11" customFormat="1" hidden="1" x14ac:dyDescent="0.25"/>
    <row r="370" s="11" customFormat="1" hidden="1" x14ac:dyDescent="0.25"/>
    <row r="371" s="11" customFormat="1" hidden="1" x14ac:dyDescent="0.25"/>
    <row r="372" s="11" customFormat="1" hidden="1" x14ac:dyDescent="0.25"/>
    <row r="373" s="11" customFormat="1" hidden="1" x14ac:dyDescent="0.25"/>
    <row r="374" s="11" customFormat="1" hidden="1" x14ac:dyDescent="0.25"/>
    <row r="375" s="11" customFormat="1" hidden="1" x14ac:dyDescent="0.25"/>
    <row r="376" s="11" customFormat="1" hidden="1" x14ac:dyDescent="0.25"/>
    <row r="377" s="11" customFormat="1" hidden="1" x14ac:dyDescent="0.25"/>
    <row r="378" s="11" customFormat="1" hidden="1" x14ac:dyDescent="0.25"/>
    <row r="379" s="11" customFormat="1" hidden="1" x14ac:dyDescent="0.25"/>
    <row r="380" s="11" customFormat="1" hidden="1" x14ac:dyDescent="0.25"/>
    <row r="381" s="11" customFormat="1" hidden="1" x14ac:dyDescent="0.25"/>
    <row r="382" s="11" customFormat="1" hidden="1" x14ac:dyDescent="0.25"/>
    <row r="383" s="11" customFormat="1" hidden="1" x14ac:dyDescent="0.25"/>
    <row r="384" s="11" customFormat="1" hidden="1" x14ac:dyDescent="0.25"/>
    <row r="385" s="11" customFormat="1" hidden="1" x14ac:dyDescent="0.25"/>
    <row r="386" s="11" customFormat="1" hidden="1" x14ac:dyDescent="0.25"/>
    <row r="387" s="11" customFormat="1" hidden="1" x14ac:dyDescent="0.25"/>
    <row r="388" s="11" customFormat="1" hidden="1" x14ac:dyDescent="0.25"/>
    <row r="389" s="11" customFormat="1" hidden="1" x14ac:dyDescent="0.25"/>
    <row r="390" s="11" customFormat="1" hidden="1" x14ac:dyDescent="0.25"/>
    <row r="391" s="11" customFormat="1" hidden="1" x14ac:dyDescent="0.25"/>
    <row r="392" s="11" customFormat="1" hidden="1" x14ac:dyDescent="0.25"/>
    <row r="393" s="11" customFormat="1" hidden="1" x14ac:dyDescent="0.25"/>
    <row r="394" s="11" customFormat="1" hidden="1" x14ac:dyDescent="0.25"/>
    <row r="395" s="11" customFormat="1" hidden="1" x14ac:dyDescent="0.25"/>
    <row r="396" s="11" customFormat="1" hidden="1" x14ac:dyDescent="0.25"/>
    <row r="397" s="11" customFormat="1" hidden="1" x14ac:dyDescent="0.25"/>
    <row r="398" s="11" customFormat="1" hidden="1" x14ac:dyDescent="0.25"/>
    <row r="399" s="11" customFormat="1" hidden="1" x14ac:dyDescent="0.25"/>
    <row r="400" s="11" customFormat="1" hidden="1" x14ac:dyDescent="0.25"/>
    <row r="401" s="11" customFormat="1" hidden="1" x14ac:dyDescent="0.25"/>
    <row r="402" s="11" customFormat="1" hidden="1" x14ac:dyDescent="0.25"/>
    <row r="403" s="11" customFormat="1" hidden="1" x14ac:dyDescent="0.25"/>
    <row r="404" s="11" customFormat="1" hidden="1" x14ac:dyDescent="0.25"/>
    <row r="405" s="11" customFormat="1" hidden="1" x14ac:dyDescent="0.25"/>
    <row r="406" s="11" customFormat="1" hidden="1" x14ac:dyDescent="0.25"/>
    <row r="407" s="11" customFormat="1" hidden="1" x14ac:dyDescent="0.25"/>
    <row r="408" s="11" customFormat="1" hidden="1" x14ac:dyDescent="0.25"/>
    <row r="409" s="11" customFormat="1" hidden="1" x14ac:dyDescent="0.25"/>
    <row r="410" s="11" customFormat="1" hidden="1" x14ac:dyDescent="0.25"/>
    <row r="411" s="11" customFormat="1" hidden="1" x14ac:dyDescent="0.25"/>
    <row r="412" s="11" customFormat="1" hidden="1" x14ac:dyDescent="0.25"/>
    <row r="413" s="11" customFormat="1" hidden="1" x14ac:dyDescent="0.25"/>
    <row r="414" s="11" customFormat="1" hidden="1" x14ac:dyDescent="0.25"/>
    <row r="415" s="11" customFormat="1" hidden="1" x14ac:dyDescent="0.25"/>
    <row r="416" s="11" customFormat="1" hidden="1" x14ac:dyDescent="0.25"/>
    <row r="417" s="11" customFormat="1" hidden="1" x14ac:dyDescent="0.25"/>
    <row r="418" s="11" customFormat="1" hidden="1" x14ac:dyDescent="0.25"/>
    <row r="419" s="11" customFormat="1" hidden="1" x14ac:dyDescent="0.25"/>
    <row r="420" s="11" customFormat="1" hidden="1" x14ac:dyDescent="0.25"/>
    <row r="421" s="11" customFormat="1" hidden="1" x14ac:dyDescent="0.25"/>
    <row r="422" s="11" customFormat="1" hidden="1" x14ac:dyDescent="0.25"/>
    <row r="423" s="11" customFormat="1" hidden="1" x14ac:dyDescent="0.25"/>
    <row r="424" s="11" customFormat="1" hidden="1" x14ac:dyDescent="0.25"/>
    <row r="425" s="11" customFormat="1" hidden="1" x14ac:dyDescent="0.25"/>
    <row r="426" s="11" customFormat="1" hidden="1" x14ac:dyDescent="0.25"/>
    <row r="427" s="11" customFormat="1" hidden="1" x14ac:dyDescent="0.25"/>
    <row r="428" s="11" customFormat="1" hidden="1" x14ac:dyDescent="0.25"/>
    <row r="429" s="11" customFormat="1" hidden="1" x14ac:dyDescent="0.25"/>
    <row r="430" s="11" customFormat="1" hidden="1" x14ac:dyDescent="0.25"/>
    <row r="431" s="11" customFormat="1" hidden="1" x14ac:dyDescent="0.25"/>
    <row r="432" s="11" customFormat="1" hidden="1" x14ac:dyDescent="0.25"/>
    <row r="433" s="11" customFormat="1" hidden="1" x14ac:dyDescent="0.25"/>
    <row r="434" s="11" customFormat="1" hidden="1" x14ac:dyDescent="0.25"/>
    <row r="435" s="11" customFormat="1" hidden="1" x14ac:dyDescent="0.25"/>
    <row r="436" s="11" customFormat="1" hidden="1" x14ac:dyDescent="0.25"/>
    <row r="437" s="11" customFormat="1" hidden="1" x14ac:dyDescent="0.25"/>
    <row r="438" s="11" customFormat="1" hidden="1" x14ac:dyDescent="0.25"/>
    <row r="439" s="11" customFormat="1" hidden="1" x14ac:dyDescent="0.25"/>
    <row r="440" s="11" customFormat="1" hidden="1" x14ac:dyDescent="0.25"/>
    <row r="441" s="11" customFormat="1" hidden="1" x14ac:dyDescent="0.25"/>
    <row r="442" s="11" customFormat="1" hidden="1" x14ac:dyDescent="0.25"/>
    <row r="443" s="11" customFormat="1" hidden="1" x14ac:dyDescent="0.25"/>
    <row r="444" s="11" customFormat="1" hidden="1" x14ac:dyDescent="0.25"/>
    <row r="445" s="11" customFormat="1" hidden="1" x14ac:dyDescent="0.25"/>
    <row r="446" s="11" customFormat="1" hidden="1" x14ac:dyDescent="0.25"/>
    <row r="447" s="11" customFormat="1" hidden="1" x14ac:dyDescent="0.25"/>
    <row r="448" s="11" customFormat="1" hidden="1" x14ac:dyDescent="0.25"/>
    <row r="449" s="11" customFormat="1" hidden="1" x14ac:dyDescent="0.25"/>
    <row r="450" s="11" customFormat="1" hidden="1" x14ac:dyDescent="0.25"/>
    <row r="451" s="11" customFormat="1" hidden="1" x14ac:dyDescent="0.25"/>
    <row r="452" s="11" customFormat="1" hidden="1" x14ac:dyDescent="0.25"/>
    <row r="453" s="11" customFormat="1" hidden="1" x14ac:dyDescent="0.25"/>
    <row r="454" s="11" customFormat="1" hidden="1" x14ac:dyDescent="0.25"/>
    <row r="455" s="11" customFormat="1" hidden="1" x14ac:dyDescent="0.25"/>
    <row r="456" s="11" customFormat="1" hidden="1" x14ac:dyDescent="0.25"/>
    <row r="457" s="11" customFormat="1" hidden="1" x14ac:dyDescent="0.25"/>
    <row r="458" s="11" customFormat="1" hidden="1" x14ac:dyDescent="0.25"/>
    <row r="459" s="11" customFormat="1" hidden="1" x14ac:dyDescent="0.25"/>
    <row r="460" s="11" customFormat="1" hidden="1" x14ac:dyDescent="0.25"/>
    <row r="461" s="11" customFormat="1" hidden="1" x14ac:dyDescent="0.25"/>
    <row r="462" s="11" customFormat="1" hidden="1" x14ac:dyDescent="0.25"/>
    <row r="463" s="11" customFormat="1" hidden="1" x14ac:dyDescent="0.25"/>
    <row r="464" s="11" customFormat="1" hidden="1" x14ac:dyDescent="0.25"/>
    <row r="465" s="11" customFormat="1" hidden="1" x14ac:dyDescent="0.25"/>
    <row r="466" s="11" customFormat="1" hidden="1" x14ac:dyDescent="0.25"/>
    <row r="467" s="11" customFormat="1" hidden="1" x14ac:dyDescent="0.25"/>
    <row r="468" s="11" customFormat="1" hidden="1" x14ac:dyDescent="0.25"/>
    <row r="469" s="11" customFormat="1" hidden="1" x14ac:dyDescent="0.25"/>
    <row r="470" s="11" customFormat="1" hidden="1" x14ac:dyDescent="0.25"/>
    <row r="471" s="11" customFormat="1" hidden="1" x14ac:dyDescent="0.25"/>
    <row r="472" s="11" customFormat="1" hidden="1" x14ac:dyDescent="0.25"/>
    <row r="473" s="11" customFormat="1" hidden="1" x14ac:dyDescent="0.25"/>
    <row r="474" s="11" customFormat="1" hidden="1" x14ac:dyDescent="0.25"/>
    <row r="475" s="11" customFormat="1" hidden="1" x14ac:dyDescent="0.25"/>
    <row r="476" s="11" customFormat="1" hidden="1" x14ac:dyDescent="0.25"/>
    <row r="477" s="11" customFormat="1" hidden="1" x14ac:dyDescent="0.25"/>
    <row r="478" s="11" customFormat="1" hidden="1" x14ac:dyDescent="0.25"/>
    <row r="479" s="11" customFormat="1" hidden="1" x14ac:dyDescent="0.25"/>
    <row r="480" s="11" customFormat="1" hidden="1" x14ac:dyDescent="0.25"/>
    <row r="481" s="11" customFormat="1" hidden="1" x14ac:dyDescent="0.25"/>
    <row r="482" s="11" customFormat="1" hidden="1" x14ac:dyDescent="0.25"/>
    <row r="483" s="11" customFormat="1" hidden="1" x14ac:dyDescent="0.25"/>
    <row r="484" s="11" customFormat="1" hidden="1" x14ac:dyDescent="0.25"/>
    <row r="485" s="11" customFormat="1" hidden="1" x14ac:dyDescent="0.25"/>
    <row r="486" s="11" customFormat="1" hidden="1" x14ac:dyDescent="0.25"/>
    <row r="487" s="11" customFormat="1" hidden="1" x14ac:dyDescent="0.25"/>
    <row r="488" s="11" customFormat="1" hidden="1" x14ac:dyDescent="0.25"/>
    <row r="489" s="11" customFormat="1" hidden="1" x14ac:dyDescent="0.25"/>
    <row r="490" s="11" customFormat="1" hidden="1" x14ac:dyDescent="0.25"/>
    <row r="491" s="11" customFormat="1" hidden="1" x14ac:dyDescent="0.25"/>
    <row r="492" s="11" customFormat="1" hidden="1" x14ac:dyDescent="0.25"/>
    <row r="493" s="11" customFormat="1" hidden="1" x14ac:dyDescent="0.25"/>
    <row r="494" s="11" customFormat="1" hidden="1" x14ac:dyDescent="0.25"/>
    <row r="495" s="11" customFormat="1" hidden="1" x14ac:dyDescent="0.25"/>
    <row r="496" s="11" customFormat="1" hidden="1" x14ac:dyDescent="0.25"/>
    <row r="497" s="11" customFormat="1" hidden="1" x14ac:dyDescent="0.25"/>
    <row r="498" s="11" customFormat="1" hidden="1" x14ac:dyDescent="0.25"/>
    <row r="499" s="11" customFormat="1" hidden="1" x14ac:dyDescent="0.25"/>
    <row r="500" s="11" customFormat="1" hidden="1" x14ac:dyDescent="0.25"/>
    <row r="501" s="11" customFormat="1" hidden="1" x14ac:dyDescent="0.25"/>
    <row r="502" s="11" customFormat="1" hidden="1" x14ac:dyDescent="0.25"/>
    <row r="503" s="11" customFormat="1" hidden="1" x14ac:dyDescent="0.25"/>
    <row r="504" s="11" customFormat="1" hidden="1" x14ac:dyDescent="0.25"/>
    <row r="505" s="11" customFormat="1" hidden="1" x14ac:dyDescent="0.25"/>
    <row r="506" s="11" customFormat="1" hidden="1" x14ac:dyDescent="0.25"/>
    <row r="507" s="11" customFormat="1" hidden="1" x14ac:dyDescent="0.25"/>
    <row r="508" s="11" customFormat="1" hidden="1" x14ac:dyDescent="0.25"/>
    <row r="509" s="11" customFormat="1" hidden="1" x14ac:dyDescent="0.25"/>
    <row r="510" s="11" customFormat="1" hidden="1" x14ac:dyDescent="0.25"/>
    <row r="511" s="11" customFormat="1" hidden="1" x14ac:dyDescent="0.25"/>
    <row r="512" s="11" customFormat="1" hidden="1" x14ac:dyDescent="0.25"/>
    <row r="513" s="11" customFormat="1" hidden="1" x14ac:dyDescent="0.25"/>
    <row r="514" s="11" customFormat="1" hidden="1" x14ac:dyDescent="0.25"/>
    <row r="515" s="11" customFormat="1" hidden="1" x14ac:dyDescent="0.25"/>
    <row r="516" s="11" customFormat="1" hidden="1" x14ac:dyDescent="0.25"/>
    <row r="517" s="11" customFormat="1" hidden="1" x14ac:dyDescent="0.25"/>
    <row r="518" s="11" customFormat="1" hidden="1" x14ac:dyDescent="0.25"/>
    <row r="519" s="11" customFormat="1" hidden="1" x14ac:dyDescent="0.25"/>
    <row r="520" s="11" customFormat="1" hidden="1" x14ac:dyDescent="0.25"/>
    <row r="521" s="11" customFormat="1" hidden="1" x14ac:dyDescent="0.25"/>
    <row r="522" s="11" customFormat="1" hidden="1" x14ac:dyDescent="0.25"/>
    <row r="523" s="11" customFormat="1" hidden="1" x14ac:dyDescent="0.25"/>
    <row r="524" s="11" customFormat="1" hidden="1" x14ac:dyDescent="0.25"/>
    <row r="525" s="11" customFormat="1" hidden="1" x14ac:dyDescent="0.25"/>
    <row r="526" s="11" customFormat="1" hidden="1" x14ac:dyDescent="0.25"/>
    <row r="527" s="11" customFormat="1" hidden="1" x14ac:dyDescent="0.25"/>
    <row r="528" s="11" customFormat="1" hidden="1" x14ac:dyDescent="0.25"/>
    <row r="529" s="11" customFormat="1" hidden="1" x14ac:dyDescent="0.25"/>
    <row r="530" s="11" customFormat="1" hidden="1" x14ac:dyDescent="0.25"/>
    <row r="531" s="11" customFormat="1" hidden="1" x14ac:dyDescent="0.25"/>
    <row r="532" s="11" customFormat="1" hidden="1" x14ac:dyDescent="0.25"/>
    <row r="533" s="11" customFormat="1" hidden="1" x14ac:dyDescent="0.25"/>
    <row r="534" s="11" customFormat="1" hidden="1" x14ac:dyDescent="0.25"/>
    <row r="535" s="11" customFormat="1" hidden="1" x14ac:dyDescent="0.25"/>
    <row r="536" s="11" customFormat="1" hidden="1" x14ac:dyDescent="0.25"/>
    <row r="537" s="11" customFormat="1" hidden="1" x14ac:dyDescent="0.25"/>
    <row r="538" s="11" customFormat="1" hidden="1" x14ac:dyDescent="0.25"/>
    <row r="539" s="11" customFormat="1" hidden="1" x14ac:dyDescent="0.25"/>
    <row r="540" s="11" customFormat="1" hidden="1" x14ac:dyDescent="0.25"/>
    <row r="541" s="11" customFormat="1" hidden="1" x14ac:dyDescent="0.25"/>
    <row r="542" s="11" customFormat="1" hidden="1" x14ac:dyDescent="0.25"/>
    <row r="543" s="11" customFormat="1" hidden="1" x14ac:dyDescent="0.25"/>
    <row r="544" s="11" customFormat="1" hidden="1" x14ac:dyDescent="0.25"/>
    <row r="545" s="11" customFormat="1" hidden="1" x14ac:dyDescent="0.25"/>
    <row r="546" s="11" customFormat="1" hidden="1" x14ac:dyDescent="0.25"/>
    <row r="547" s="11" customFormat="1" hidden="1" x14ac:dyDescent="0.25"/>
    <row r="548" s="11" customFormat="1" hidden="1" x14ac:dyDescent="0.25"/>
    <row r="549" s="11" customFormat="1" hidden="1" x14ac:dyDescent="0.25"/>
    <row r="550" s="11" customFormat="1" hidden="1" x14ac:dyDescent="0.25"/>
    <row r="551" s="11" customFormat="1" hidden="1" x14ac:dyDescent="0.25"/>
    <row r="552" s="11" customFormat="1" hidden="1" x14ac:dyDescent="0.25"/>
    <row r="553" s="11" customFormat="1" hidden="1" x14ac:dyDescent="0.25"/>
    <row r="554" s="11" customFormat="1" hidden="1" x14ac:dyDescent="0.25"/>
    <row r="555" s="11" customFormat="1" hidden="1" x14ac:dyDescent="0.25"/>
    <row r="556" s="11" customFormat="1" hidden="1" x14ac:dyDescent="0.25"/>
    <row r="557" s="11" customFormat="1" hidden="1" x14ac:dyDescent="0.25"/>
    <row r="558" s="11" customFormat="1" hidden="1" x14ac:dyDescent="0.25"/>
    <row r="559" s="11" customFormat="1" hidden="1" x14ac:dyDescent="0.25"/>
    <row r="560" s="11" customFormat="1" hidden="1" x14ac:dyDescent="0.25"/>
    <row r="561" s="11" customFormat="1" hidden="1" x14ac:dyDescent="0.25"/>
    <row r="562" s="11" customFormat="1" hidden="1" x14ac:dyDescent="0.25"/>
    <row r="563" s="11" customFormat="1" hidden="1" x14ac:dyDescent="0.25"/>
    <row r="564" s="11" customFormat="1" hidden="1" x14ac:dyDescent="0.25"/>
    <row r="565" s="11" customFormat="1" hidden="1" x14ac:dyDescent="0.25"/>
    <row r="566" s="11" customFormat="1" hidden="1" x14ac:dyDescent="0.25"/>
    <row r="567" s="11" customFormat="1" hidden="1" x14ac:dyDescent="0.25"/>
    <row r="568" s="11" customFormat="1" hidden="1" x14ac:dyDescent="0.25"/>
    <row r="569" s="11" customFormat="1" hidden="1" x14ac:dyDescent="0.25"/>
    <row r="570" s="11" customFormat="1" hidden="1" x14ac:dyDescent="0.25"/>
    <row r="571" s="11" customFormat="1" hidden="1" x14ac:dyDescent="0.25"/>
    <row r="572" s="11" customFormat="1" hidden="1" x14ac:dyDescent="0.25"/>
    <row r="573" s="11" customFormat="1" hidden="1" x14ac:dyDescent="0.25"/>
    <row r="574" s="11" customFormat="1" hidden="1" x14ac:dyDescent="0.25"/>
    <row r="575" s="11" customFormat="1" hidden="1" x14ac:dyDescent="0.25"/>
    <row r="576" s="11" customFormat="1" hidden="1" x14ac:dyDescent="0.25"/>
    <row r="577" s="11" customFormat="1" hidden="1" x14ac:dyDescent="0.25"/>
    <row r="578" s="11" customFormat="1" hidden="1" x14ac:dyDescent="0.25"/>
    <row r="579" s="11" customFormat="1" hidden="1" x14ac:dyDescent="0.25"/>
    <row r="580" s="11" customFormat="1" hidden="1" x14ac:dyDescent="0.25"/>
    <row r="581" s="11" customFormat="1" hidden="1" x14ac:dyDescent="0.25"/>
    <row r="582" s="11" customFormat="1" hidden="1" x14ac:dyDescent="0.25"/>
    <row r="583" s="11" customFormat="1" hidden="1" x14ac:dyDescent="0.25"/>
    <row r="584" s="11" customFormat="1" hidden="1" x14ac:dyDescent="0.25"/>
    <row r="585" s="11" customFormat="1" hidden="1" x14ac:dyDescent="0.25"/>
    <row r="586" s="11" customFormat="1" hidden="1" x14ac:dyDescent="0.25"/>
    <row r="587" s="11" customFormat="1" hidden="1" x14ac:dyDescent="0.25"/>
    <row r="588" s="11" customFormat="1" hidden="1" x14ac:dyDescent="0.25"/>
    <row r="589" s="11" customFormat="1" hidden="1" x14ac:dyDescent="0.25"/>
    <row r="590" s="11" customFormat="1" hidden="1" x14ac:dyDescent="0.25"/>
    <row r="591" s="11" customFormat="1" hidden="1" x14ac:dyDescent="0.25"/>
    <row r="592" s="11" customFormat="1" hidden="1" x14ac:dyDescent="0.25"/>
    <row r="593" s="11" customFormat="1" hidden="1" x14ac:dyDescent="0.25"/>
    <row r="594" s="11" customFormat="1" hidden="1" x14ac:dyDescent="0.25"/>
    <row r="595" s="11" customFormat="1" hidden="1" x14ac:dyDescent="0.25"/>
    <row r="596" s="11" customFormat="1" hidden="1" x14ac:dyDescent="0.25"/>
    <row r="597" s="11" customFormat="1" hidden="1" x14ac:dyDescent="0.25"/>
    <row r="598" s="11" customFormat="1" hidden="1" x14ac:dyDescent="0.25"/>
    <row r="599" s="11" customFormat="1" hidden="1" x14ac:dyDescent="0.25"/>
    <row r="600" s="11" customFormat="1" hidden="1" x14ac:dyDescent="0.25"/>
    <row r="601" s="11" customFormat="1" hidden="1" x14ac:dyDescent="0.25"/>
    <row r="602" s="11" customFormat="1" hidden="1" x14ac:dyDescent="0.25"/>
    <row r="603" s="11" customFormat="1" hidden="1" x14ac:dyDescent="0.25"/>
    <row r="604" s="11" customFormat="1" hidden="1" x14ac:dyDescent="0.25"/>
    <row r="605" s="11" customFormat="1" hidden="1" x14ac:dyDescent="0.25"/>
    <row r="606" s="11" customFormat="1" hidden="1" x14ac:dyDescent="0.25"/>
    <row r="607" s="11" customFormat="1" hidden="1" x14ac:dyDescent="0.25"/>
    <row r="608" s="11" customFormat="1" hidden="1" x14ac:dyDescent="0.25"/>
    <row r="609" s="11" customFormat="1" hidden="1" x14ac:dyDescent="0.25"/>
    <row r="610" s="11" customFormat="1" hidden="1" x14ac:dyDescent="0.25"/>
    <row r="611" s="11" customFormat="1" hidden="1" x14ac:dyDescent="0.25"/>
    <row r="612" s="11" customFormat="1" hidden="1" x14ac:dyDescent="0.25"/>
    <row r="613" s="11" customFormat="1" hidden="1" x14ac:dyDescent="0.25"/>
    <row r="614" s="11" customFormat="1" hidden="1" x14ac:dyDescent="0.25"/>
    <row r="615" s="11" customFormat="1" hidden="1" x14ac:dyDescent="0.25"/>
    <row r="616" s="11" customFormat="1" hidden="1" x14ac:dyDescent="0.25"/>
    <row r="617" s="11" customFormat="1" hidden="1" x14ac:dyDescent="0.25"/>
    <row r="618" s="11" customFormat="1" hidden="1" x14ac:dyDescent="0.25"/>
    <row r="619" s="11" customFormat="1" hidden="1" x14ac:dyDescent="0.25"/>
    <row r="620" s="11" customFormat="1" hidden="1" x14ac:dyDescent="0.25"/>
    <row r="621" s="11" customFormat="1" hidden="1" x14ac:dyDescent="0.25"/>
    <row r="622" s="11" customFormat="1" hidden="1" x14ac:dyDescent="0.25"/>
    <row r="623" s="11" customFormat="1" hidden="1" x14ac:dyDescent="0.25"/>
    <row r="624" s="11" customFormat="1" hidden="1" x14ac:dyDescent="0.25"/>
    <row r="625" s="11" customFormat="1" hidden="1" x14ac:dyDescent="0.25"/>
    <row r="626" s="11" customFormat="1" hidden="1" x14ac:dyDescent="0.25"/>
    <row r="627" s="11" customFormat="1" hidden="1" x14ac:dyDescent="0.25"/>
    <row r="628" s="11" customFormat="1" hidden="1" x14ac:dyDescent="0.25"/>
    <row r="629" s="11" customFormat="1" hidden="1" x14ac:dyDescent="0.25"/>
    <row r="630" s="11" customFormat="1" hidden="1" x14ac:dyDescent="0.25"/>
    <row r="631" s="11" customFormat="1" hidden="1" x14ac:dyDescent="0.25"/>
    <row r="632" s="11" customFormat="1" hidden="1" x14ac:dyDescent="0.25"/>
    <row r="633" s="11" customFormat="1" hidden="1" x14ac:dyDescent="0.25"/>
    <row r="634" s="11" customFormat="1" hidden="1" x14ac:dyDescent="0.25"/>
    <row r="635" s="11" customFormat="1" hidden="1" x14ac:dyDescent="0.25"/>
    <row r="636" s="11" customFormat="1" hidden="1" x14ac:dyDescent="0.25"/>
    <row r="637" s="11" customFormat="1" hidden="1" x14ac:dyDescent="0.25"/>
    <row r="638" s="11" customFormat="1" hidden="1" x14ac:dyDescent="0.25"/>
    <row r="639" s="11" customFormat="1" hidden="1" x14ac:dyDescent="0.25"/>
    <row r="640" s="11" customFormat="1" hidden="1" x14ac:dyDescent="0.25"/>
    <row r="641" s="11" customFormat="1" hidden="1" x14ac:dyDescent="0.25"/>
    <row r="642" s="11" customFormat="1" hidden="1" x14ac:dyDescent="0.25"/>
    <row r="643" s="11" customFormat="1" hidden="1" x14ac:dyDescent="0.25"/>
    <row r="644" s="11" customFormat="1" hidden="1" x14ac:dyDescent="0.25"/>
    <row r="645" s="11" customFormat="1" hidden="1" x14ac:dyDescent="0.25"/>
    <row r="646" s="11" customFormat="1" hidden="1" x14ac:dyDescent="0.25"/>
    <row r="647" s="11" customFormat="1" hidden="1" x14ac:dyDescent="0.25"/>
    <row r="648" s="11" customFormat="1" hidden="1" x14ac:dyDescent="0.25"/>
    <row r="649" s="11" customFormat="1" hidden="1" x14ac:dyDescent="0.25"/>
    <row r="650" s="11" customFormat="1" hidden="1" x14ac:dyDescent="0.25"/>
    <row r="651" s="11" customFormat="1" hidden="1" x14ac:dyDescent="0.25"/>
    <row r="652" s="11" customFormat="1" hidden="1" x14ac:dyDescent="0.25"/>
    <row r="653" s="11" customFormat="1" hidden="1" x14ac:dyDescent="0.25"/>
    <row r="654" s="11" customFormat="1" hidden="1" x14ac:dyDescent="0.25"/>
    <row r="655" s="11" customFormat="1" hidden="1" x14ac:dyDescent="0.25"/>
    <row r="656" s="11" customFormat="1" hidden="1" x14ac:dyDescent="0.25"/>
    <row r="657" s="11" customFormat="1" hidden="1" x14ac:dyDescent="0.25"/>
    <row r="658" s="11" customFormat="1" hidden="1" x14ac:dyDescent="0.25"/>
    <row r="659" s="11" customFormat="1" hidden="1" x14ac:dyDescent="0.25"/>
    <row r="660" s="11" customFormat="1" hidden="1" x14ac:dyDescent="0.25"/>
    <row r="661" s="11" customFormat="1" hidden="1" x14ac:dyDescent="0.25"/>
    <row r="662" s="11" customFormat="1" hidden="1" x14ac:dyDescent="0.25"/>
    <row r="663" s="11" customFormat="1" hidden="1" x14ac:dyDescent="0.25"/>
    <row r="664" s="11" customFormat="1" hidden="1" x14ac:dyDescent="0.25"/>
    <row r="665" s="11" customFormat="1" hidden="1" x14ac:dyDescent="0.25"/>
    <row r="666" s="11" customFormat="1" hidden="1" x14ac:dyDescent="0.25"/>
    <row r="667" s="11" customFormat="1" hidden="1" x14ac:dyDescent="0.25"/>
    <row r="668" s="11" customFormat="1" hidden="1" x14ac:dyDescent="0.25"/>
    <row r="669" s="11" customFormat="1" hidden="1" x14ac:dyDescent="0.25"/>
    <row r="670" s="11" customFormat="1" hidden="1" x14ac:dyDescent="0.25"/>
    <row r="671" s="11" customFormat="1" hidden="1" x14ac:dyDescent="0.25"/>
    <row r="672" s="11" customFormat="1" hidden="1" x14ac:dyDescent="0.25"/>
    <row r="673" s="11" customFormat="1" hidden="1" x14ac:dyDescent="0.25"/>
    <row r="674" s="11" customFormat="1" hidden="1" x14ac:dyDescent="0.25"/>
    <row r="675" s="11" customFormat="1" hidden="1" x14ac:dyDescent="0.25"/>
    <row r="676" s="11" customFormat="1" hidden="1" x14ac:dyDescent="0.25"/>
    <row r="677" s="11" customFormat="1" hidden="1" x14ac:dyDescent="0.25"/>
    <row r="678" s="11" customFormat="1" hidden="1" x14ac:dyDescent="0.25"/>
    <row r="679" s="11" customFormat="1" hidden="1" x14ac:dyDescent="0.25"/>
    <row r="680" s="11" customFormat="1" hidden="1" x14ac:dyDescent="0.25"/>
    <row r="681" s="11" customFormat="1" hidden="1" x14ac:dyDescent="0.25"/>
    <row r="682" s="11" customFormat="1" hidden="1" x14ac:dyDescent="0.25"/>
    <row r="683" s="11" customFormat="1" hidden="1" x14ac:dyDescent="0.25"/>
    <row r="684" s="11" customFormat="1" hidden="1" x14ac:dyDescent="0.25"/>
    <row r="685" s="11" customFormat="1" hidden="1" x14ac:dyDescent="0.25"/>
    <row r="686" s="11" customFormat="1" hidden="1" x14ac:dyDescent="0.25"/>
    <row r="687" s="11" customFormat="1" hidden="1" x14ac:dyDescent="0.25"/>
    <row r="688" s="11" customFormat="1" hidden="1" x14ac:dyDescent="0.25"/>
    <row r="689" s="11" customFormat="1" hidden="1" x14ac:dyDescent="0.25"/>
    <row r="690" s="11" customFormat="1" hidden="1" x14ac:dyDescent="0.25"/>
    <row r="691" s="11" customFormat="1" hidden="1" x14ac:dyDescent="0.25"/>
    <row r="692" s="11" customFormat="1" hidden="1" x14ac:dyDescent="0.25"/>
    <row r="693" s="11" customFormat="1" hidden="1" x14ac:dyDescent="0.25"/>
    <row r="694" s="11" customFormat="1" hidden="1" x14ac:dyDescent="0.25"/>
    <row r="695" s="11" customFormat="1" hidden="1" x14ac:dyDescent="0.25"/>
    <row r="696" s="11" customFormat="1" hidden="1" x14ac:dyDescent="0.25"/>
    <row r="697" s="11" customFormat="1" hidden="1" x14ac:dyDescent="0.25"/>
    <row r="698" s="11" customFormat="1" hidden="1" x14ac:dyDescent="0.25"/>
    <row r="699" s="11" customFormat="1" hidden="1" x14ac:dyDescent="0.25"/>
    <row r="700" s="11" customFormat="1" hidden="1" x14ac:dyDescent="0.25"/>
    <row r="701" s="11" customFormat="1" hidden="1" x14ac:dyDescent="0.25"/>
    <row r="702" s="11" customFormat="1" hidden="1" x14ac:dyDescent="0.25"/>
    <row r="703" s="11" customFormat="1" hidden="1" x14ac:dyDescent="0.25"/>
    <row r="704" s="11" customFormat="1" hidden="1" x14ac:dyDescent="0.25"/>
    <row r="705" s="11" customFormat="1" hidden="1" x14ac:dyDescent="0.25"/>
    <row r="706" s="11" customFormat="1" hidden="1" x14ac:dyDescent="0.25"/>
    <row r="707" s="11" customFormat="1" hidden="1" x14ac:dyDescent="0.25"/>
    <row r="708" s="11" customFormat="1" hidden="1" x14ac:dyDescent="0.25"/>
    <row r="709" s="11" customFormat="1" hidden="1" x14ac:dyDescent="0.25"/>
    <row r="710" s="11" customFormat="1" hidden="1" x14ac:dyDescent="0.25"/>
    <row r="711" s="11" customFormat="1" hidden="1" x14ac:dyDescent="0.25"/>
    <row r="712" s="11" customFormat="1" hidden="1" x14ac:dyDescent="0.25"/>
    <row r="713" s="11" customFormat="1" hidden="1" x14ac:dyDescent="0.25"/>
    <row r="714" s="11" customFormat="1" hidden="1" x14ac:dyDescent="0.25"/>
    <row r="715" s="11" customFormat="1" hidden="1" x14ac:dyDescent="0.25"/>
    <row r="716" s="11" customFormat="1" hidden="1" x14ac:dyDescent="0.25"/>
    <row r="717" s="11" customFormat="1" hidden="1" x14ac:dyDescent="0.25"/>
    <row r="718" s="11" customFormat="1" hidden="1" x14ac:dyDescent="0.25"/>
    <row r="719" s="11" customFormat="1" hidden="1" x14ac:dyDescent="0.25"/>
    <row r="720" s="11" customFormat="1" hidden="1" x14ac:dyDescent="0.25"/>
    <row r="721" s="11" customFormat="1" hidden="1" x14ac:dyDescent="0.25"/>
    <row r="722" s="11" customFormat="1" hidden="1" x14ac:dyDescent="0.25"/>
    <row r="723" s="11" customFormat="1" hidden="1" x14ac:dyDescent="0.25"/>
    <row r="724" s="11" customFormat="1" hidden="1" x14ac:dyDescent="0.25"/>
    <row r="725" s="11" customFormat="1" hidden="1" x14ac:dyDescent="0.25"/>
    <row r="726" s="11" customFormat="1" hidden="1" x14ac:dyDescent="0.25"/>
    <row r="727" s="11" customFormat="1" hidden="1" x14ac:dyDescent="0.25"/>
    <row r="728" s="11" customFormat="1" hidden="1" x14ac:dyDescent="0.25"/>
    <row r="729" s="11" customFormat="1" hidden="1" x14ac:dyDescent="0.25"/>
    <row r="730" s="11" customFormat="1" hidden="1" x14ac:dyDescent="0.25"/>
    <row r="731" s="11" customFormat="1" hidden="1" x14ac:dyDescent="0.25"/>
    <row r="732" s="11" customFormat="1" hidden="1" x14ac:dyDescent="0.25"/>
    <row r="733" s="11" customFormat="1" hidden="1" x14ac:dyDescent="0.25"/>
    <row r="734" s="11" customFormat="1" hidden="1" x14ac:dyDescent="0.25"/>
    <row r="735" s="11" customFormat="1" hidden="1" x14ac:dyDescent="0.25"/>
    <row r="736" s="11" customFormat="1" hidden="1" x14ac:dyDescent="0.25"/>
    <row r="737" s="11" customFormat="1" hidden="1" x14ac:dyDescent="0.25"/>
    <row r="738" s="11" customFormat="1" hidden="1" x14ac:dyDescent="0.25"/>
    <row r="739" s="11" customFormat="1" hidden="1" x14ac:dyDescent="0.25"/>
    <row r="740" s="11" customFormat="1" hidden="1" x14ac:dyDescent="0.25"/>
    <row r="741" s="11" customFormat="1" hidden="1" x14ac:dyDescent="0.25"/>
    <row r="742" s="11" customFormat="1" hidden="1" x14ac:dyDescent="0.25"/>
    <row r="743" s="11" customFormat="1" hidden="1" x14ac:dyDescent="0.25"/>
    <row r="744" s="11" customFormat="1" hidden="1" x14ac:dyDescent="0.25"/>
    <row r="745" s="11" customFormat="1" hidden="1" x14ac:dyDescent="0.25"/>
    <row r="746" s="11" customFormat="1" hidden="1" x14ac:dyDescent="0.25"/>
    <row r="747" s="11" customFormat="1" hidden="1" x14ac:dyDescent="0.25"/>
    <row r="748" s="11" customFormat="1" hidden="1" x14ac:dyDescent="0.25"/>
    <row r="749" s="11" customFormat="1" hidden="1" x14ac:dyDescent="0.25"/>
    <row r="750" s="11" customFormat="1" hidden="1" x14ac:dyDescent="0.25"/>
    <row r="751" s="11" customFormat="1" hidden="1" x14ac:dyDescent="0.25"/>
    <row r="752" s="11" customFormat="1" hidden="1" x14ac:dyDescent="0.25"/>
    <row r="753" s="11" customFormat="1" hidden="1" x14ac:dyDescent="0.25"/>
    <row r="754" s="11" customFormat="1" hidden="1" x14ac:dyDescent="0.25"/>
    <row r="755" s="11" customFormat="1" hidden="1" x14ac:dyDescent="0.25"/>
    <row r="756" s="11" customFormat="1" hidden="1" x14ac:dyDescent="0.25"/>
    <row r="757" s="11" customFormat="1" hidden="1" x14ac:dyDescent="0.25"/>
    <row r="758" s="11" customFormat="1" hidden="1" x14ac:dyDescent="0.25"/>
    <row r="759" s="11" customFormat="1" hidden="1" x14ac:dyDescent="0.25"/>
    <row r="760" s="11" customFormat="1" hidden="1" x14ac:dyDescent="0.25"/>
    <row r="761" s="11" customFormat="1" hidden="1" x14ac:dyDescent="0.25"/>
    <row r="762" s="11" customFormat="1" hidden="1" x14ac:dyDescent="0.25"/>
    <row r="763" s="11" customFormat="1" hidden="1" x14ac:dyDescent="0.25"/>
    <row r="764" s="11" customFormat="1" hidden="1" x14ac:dyDescent="0.25"/>
    <row r="765" s="11" customFormat="1" hidden="1" x14ac:dyDescent="0.25"/>
    <row r="766" s="11" customFormat="1" hidden="1" x14ac:dyDescent="0.25"/>
    <row r="767" s="11" customFormat="1" hidden="1" x14ac:dyDescent="0.25"/>
    <row r="768" s="11" customFormat="1" hidden="1" x14ac:dyDescent="0.25"/>
    <row r="769" s="11" customFormat="1" hidden="1" x14ac:dyDescent="0.25"/>
    <row r="770" s="11" customFormat="1" hidden="1" x14ac:dyDescent="0.25"/>
    <row r="771" s="11" customFormat="1" hidden="1" x14ac:dyDescent="0.25"/>
    <row r="772" s="11" customFormat="1" hidden="1" x14ac:dyDescent="0.25"/>
    <row r="773" s="11" customFormat="1" hidden="1" x14ac:dyDescent="0.25"/>
    <row r="774" s="11" customFormat="1" hidden="1" x14ac:dyDescent="0.25"/>
    <row r="775" s="11" customFormat="1" hidden="1" x14ac:dyDescent="0.25"/>
    <row r="776" s="11" customFormat="1" hidden="1" x14ac:dyDescent="0.25"/>
    <row r="777" s="11" customFormat="1" hidden="1" x14ac:dyDescent="0.25"/>
    <row r="778" s="11" customFormat="1" hidden="1" x14ac:dyDescent="0.25"/>
    <row r="779" s="11" customFormat="1" hidden="1" x14ac:dyDescent="0.25"/>
    <row r="780" s="11" customFormat="1" hidden="1" x14ac:dyDescent="0.25"/>
    <row r="781" s="11" customFormat="1" hidden="1" x14ac:dyDescent="0.25"/>
    <row r="782" s="11" customFormat="1" hidden="1" x14ac:dyDescent="0.25"/>
    <row r="783" s="11" customFormat="1" hidden="1" x14ac:dyDescent="0.25"/>
    <row r="784" s="11" customFormat="1" hidden="1" x14ac:dyDescent="0.25"/>
    <row r="785" s="11" customFormat="1" hidden="1" x14ac:dyDescent="0.25"/>
    <row r="786" s="11" customFormat="1" hidden="1" x14ac:dyDescent="0.25"/>
    <row r="787" s="11" customFormat="1" hidden="1" x14ac:dyDescent="0.25"/>
    <row r="788" s="11" customFormat="1" hidden="1" x14ac:dyDescent="0.25"/>
    <row r="789" s="11" customFormat="1" hidden="1" x14ac:dyDescent="0.25"/>
    <row r="790" s="11" customFormat="1" hidden="1" x14ac:dyDescent="0.25"/>
    <row r="791" s="11" customFormat="1" hidden="1" x14ac:dyDescent="0.25"/>
    <row r="792" s="11" customFormat="1" hidden="1" x14ac:dyDescent="0.25"/>
    <row r="793" s="11" customFormat="1" hidden="1" x14ac:dyDescent="0.25"/>
    <row r="794" s="11" customFormat="1" hidden="1" x14ac:dyDescent="0.25"/>
    <row r="795" s="11" customFormat="1" hidden="1" x14ac:dyDescent="0.25"/>
    <row r="796" s="11" customFormat="1" hidden="1" x14ac:dyDescent="0.25"/>
    <row r="797" s="11" customFormat="1" hidden="1" x14ac:dyDescent="0.25"/>
    <row r="798" s="11" customFormat="1" hidden="1" x14ac:dyDescent="0.25"/>
    <row r="799" s="11" customFormat="1" hidden="1" x14ac:dyDescent="0.25"/>
    <row r="800" s="11" customFormat="1" hidden="1" x14ac:dyDescent="0.25"/>
    <row r="801" s="11" customFormat="1" hidden="1" x14ac:dyDescent="0.25"/>
    <row r="802" s="11" customFormat="1" hidden="1" x14ac:dyDescent="0.25"/>
    <row r="803" s="11" customFormat="1" hidden="1" x14ac:dyDescent="0.25"/>
    <row r="804" s="11" customFormat="1" hidden="1" x14ac:dyDescent="0.25"/>
    <row r="805" s="11" customFormat="1" hidden="1" x14ac:dyDescent="0.25"/>
    <row r="806" s="11" customFormat="1" hidden="1" x14ac:dyDescent="0.25"/>
    <row r="807" s="11" customFormat="1" hidden="1" x14ac:dyDescent="0.25"/>
    <row r="808" s="11" customFormat="1" hidden="1" x14ac:dyDescent="0.25"/>
    <row r="809" s="11" customFormat="1" hidden="1" x14ac:dyDescent="0.25"/>
    <row r="810" s="11" customFormat="1" hidden="1" x14ac:dyDescent="0.25"/>
    <row r="811" s="11" customFormat="1" hidden="1" x14ac:dyDescent="0.25"/>
    <row r="812" s="11" customFormat="1" hidden="1" x14ac:dyDescent="0.25"/>
    <row r="813" s="11" customFormat="1" hidden="1" x14ac:dyDescent="0.25"/>
    <row r="814" s="11" customFormat="1" hidden="1" x14ac:dyDescent="0.25"/>
    <row r="815" s="11" customFormat="1" hidden="1" x14ac:dyDescent="0.25"/>
    <row r="816" s="11" customFormat="1" hidden="1" x14ac:dyDescent="0.25"/>
    <row r="817" s="11" customFormat="1" hidden="1" x14ac:dyDescent="0.25"/>
    <row r="818" s="11" customFormat="1" hidden="1" x14ac:dyDescent="0.25"/>
    <row r="819" s="11" customFormat="1" hidden="1" x14ac:dyDescent="0.25"/>
    <row r="820" s="11" customFormat="1" hidden="1" x14ac:dyDescent="0.25"/>
    <row r="821" s="11" customFormat="1" hidden="1" x14ac:dyDescent="0.25"/>
    <row r="822" s="11" customFormat="1" hidden="1" x14ac:dyDescent="0.25"/>
    <row r="823" s="11" customFormat="1" hidden="1" x14ac:dyDescent="0.25"/>
    <row r="824" s="11" customFormat="1" hidden="1" x14ac:dyDescent="0.25"/>
    <row r="825" s="11" customFormat="1" hidden="1" x14ac:dyDescent="0.25"/>
    <row r="826" s="11" customFormat="1" hidden="1" x14ac:dyDescent="0.25"/>
    <row r="827" s="11" customFormat="1" hidden="1" x14ac:dyDescent="0.25"/>
    <row r="828" s="11" customFormat="1" hidden="1" x14ac:dyDescent="0.25"/>
    <row r="829" s="11" customFormat="1" hidden="1" x14ac:dyDescent="0.25"/>
    <row r="830" s="11" customFormat="1" hidden="1" x14ac:dyDescent="0.25"/>
    <row r="831" s="11" customFormat="1" hidden="1" x14ac:dyDescent="0.25"/>
    <row r="832" s="11" customFormat="1" hidden="1" x14ac:dyDescent="0.25"/>
    <row r="833" s="11" customFormat="1" hidden="1" x14ac:dyDescent="0.25"/>
    <row r="834" s="11" customFormat="1" hidden="1" x14ac:dyDescent="0.25"/>
    <row r="835" s="11" customFormat="1" hidden="1" x14ac:dyDescent="0.25"/>
    <row r="836" s="11" customFormat="1" hidden="1" x14ac:dyDescent="0.25"/>
    <row r="837" s="11" customFormat="1" hidden="1" x14ac:dyDescent="0.25"/>
    <row r="838" s="11" customFormat="1" hidden="1" x14ac:dyDescent="0.25"/>
    <row r="839" s="11" customFormat="1" hidden="1" x14ac:dyDescent="0.25"/>
    <row r="840" s="11" customFormat="1" hidden="1" x14ac:dyDescent="0.25"/>
    <row r="841" s="11" customFormat="1" hidden="1" x14ac:dyDescent="0.25"/>
    <row r="842" s="11" customFormat="1" hidden="1" x14ac:dyDescent="0.25"/>
    <row r="843" s="11" customFormat="1" hidden="1" x14ac:dyDescent="0.25"/>
    <row r="844" s="11" customFormat="1" hidden="1" x14ac:dyDescent="0.25"/>
    <row r="845" s="11" customFormat="1" hidden="1" x14ac:dyDescent="0.25"/>
    <row r="846" s="11" customFormat="1" hidden="1" x14ac:dyDescent="0.25"/>
    <row r="847" s="11" customFormat="1" hidden="1" x14ac:dyDescent="0.25"/>
    <row r="848" s="11" customFormat="1" hidden="1" x14ac:dyDescent="0.25"/>
    <row r="849" s="11" customFormat="1" hidden="1" x14ac:dyDescent="0.25"/>
    <row r="850" s="11" customFormat="1" hidden="1" x14ac:dyDescent="0.25"/>
    <row r="851" s="11" customFormat="1" hidden="1" x14ac:dyDescent="0.25"/>
    <row r="852" s="11" customFormat="1" hidden="1" x14ac:dyDescent="0.25"/>
    <row r="853" s="11" customFormat="1" hidden="1" x14ac:dyDescent="0.25"/>
    <row r="854" s="11" customFormat="1" hidden="1" x14ac:dyDescent="0.25"/>
    <row r="855" s="11" customFormat="1" hidden="1" x14ac:dyDescent="0.25"/>
    <row r="856" s="11" customFormat="1" hidden="1" x14ac:dyDescent="0.25"/>
    <row r="857" s="11" customFormat="1" hidden="1" x14ac:dyDescent="0.25"/>
    <row r="858" s="11" customFormat="1" hidden="1" x14ac:dyDescent="0.25"/>
    <row r="859" s="11" customFormat="1" hidden="1" x14ac:dyDescent="0.25"/>
    <row r="860" s="11" customFormat="1" hidden="1" x14ac:dyDescent="0.25"/>
    <row r="861" s="11" customFormat="1" hidden="1" x14ac:dyDescent="0.25"/>
    <row r="862" s="11" customFormat="1" hidden="1" x14ac:dyDescent="0.25"/>
    <row r="863" s="11" customFormat="1" hidden="1" x14ac:dyDescent="0.25"/>
    <row r="864" s="11" customFormat="1" hidden="1" x14ac:dyDescent="0.25"/>
    <row r="865" s="11" customFormat="1" hidden="1" x14ac:dyDescent="0.25"/>
    <row r="866" s="11" customFormat="1" hidden="1" x14ac:dyDescent="0.25"/>
    <row r="867" s="11" customFormat="1" hidden="1" x14ac:dyDescent="0.25"/>
    <row r="868" s="11" customFormat="1" hidden="1" x14ac:dyDescent="0.25"/>
    <row r="869" s="11" customFormat="1" hidden="1" x14ac:dyDescent="0.25"/>
    <row r="870" s="11" customFormat="1" hidden="1" x14ac:dyDescent="0.25"/>
    <row r="871" s="11" customFormat="1" hidden="1" x14ac:dyDescent="0.25"/>
    <row r="872" s="11" customFormat="1" hidden="1" x14ac:dyDescent="0.25"/>
    <row r="873" s="11" customFormat="1" hidden="1" x14ac:dyDescent="0.25"/>
    <row r="874" s="11" customFormat="1" hidden="1" x14ac:dyDescent="0.25"/>
    <row r="875" s="11" customFormat="1" hidden="1" x14ac:dyDescent="0.25"/>
    <row r="876" s="11" customFormat="1" hidden="1" x14ac:dyDescent="0.25"/>
    <row r="877" s="11" customFormat="1" hidden="1" x14ac:dyDescent="0.25"/>
    <row r="878" s="11" customFormat="1" hidden="1" x14ac:dyDescent="0.25"/>
    <row r="879" s="11" customFormat="1" hidden="1" x14ac:dyDescent="0.25"/>
    <row r="880" s="11" customFormat="1" hidden="1" x14ac:dyDescent="0.25"/>
    <row r="881" s="11" customFormat="1" hidden="1" x14ac:dyDescent="0.25"/>
    <row r="882" s="11" customFormat="1" hidden="1" x14ac:dyDescent="0.25"/>
    <row r="883" s="11" customFormat="1" hidden="1" x14ac:dyDescent="0.25"/>
    <row r="884" s="11" customFormat="1" hidden="1" x14ac:dyDescent="0.25"/>
    <row r="885" s="11" customFormat="1" hidden="1" x14ac:dyDescent="0.25"/>
    <row r="886" s="11" customFormat="1" hidden="1" x14ac:dyDescent="0.25"/>
    <row r="887" s="11" customFormat="1" hidden="1" x14ac:dyDescent="0.25"/>
    <row r="888" s="11" customFormat="1" hidden="1" x14ac:dyDescent="0.25"/>
    <row r="889" s="11" customFormat="1" hidden="1" x14ac:dyDescent="0.25"/>
    <row r="890" s="11" customFormat="1" hidden="1" x14ac:dyDescent="0.25"/>
    <row r="891" s="11" customFormat="1" hidden="1" x14ac:dyDescent="0.25"/>
    <row r="892" s="11" customFormat="1" hidden="1" x14ac:dyDescent="0.25"/>
    <row r="893" s="11" customFormat="1" hidden="1" x14ac:dyDescent="0.25"/>
    <row r="894" s="11" customFormat="1" hidden="1" x14ac:dyDescent="0.25"/>
    <row r="895" s="11" customFormat="1" hidden="1" x14ac:dyDescent="0.25"/>
    <row r="896" s="11" customFormat="1" hidden="1" x14ac:dyDescent="0.25"/>
    <row r="897" s="11" customFormat="1" hidden="1" x14ac:dyDescent="0.25"/>
    <row r="898" s="11" customFormat="1" hidden="1" x14ac:dyDescent="0.25"/>
    <row r="899" s="11" customFormat="1" hidden="1" x14ac:dyDescent="0.25"/>
    <row r="900" s="11" customFormat="1" hidden="1" x14ac:dyDescent="0.25"/>
    <row r="901" s="11" customFormat="1" hidden="1" x14ac:dyDescent="0.25"/>
    <row r="902" s="11" customFormat="1" hidden="1" x14ac:dyDescent="0.25"/>
    <row r="903" s="11" customFormat="1" hidden="1" x14ac:dyDescent="0.25"/>
    <row r="904" s="11" customFormat="1" hidden="1" x14ac:dyDescent="0.25"/>
    <row r="905" s="11" customFormat="1" hidden="1" x14ac:dyDescent="0.25"/>
    <row r="906" s="11" customFormat="1" hidden="1" x14ac:dyDescent="0.25"/>
    <row r="907" s="11" customFormat="1" hidden="1" x14ac:dyDescent="0.25"/>
    <row r="908" s="11" customFormat="1" hidden="1" x14ac:dyDescent="0.25"/>
    <row r="909" s="11" customFormat="1" hidden="1" x14ac:dyDescent="0.25"/>
    <row r="910" s="11" customFormat="1" hidden="1" x14ac:dyDescent="0.25"/>
    <row r="911" s="11" customFormat="1" hidden="1" x14ac:dyDescent="0.25"/>
    <row r="912" s="11" customFormat="1" hidden="1" x14ac:dyDescent="0.25"/>
    <row r="913" s="11" customFormat="1" hidden="1" x14ac:dyDescent="0.25"/>
    <row r="914" s="11" customFormat="1" hidden="1" x14ac:dyDescent="0.25"/>
    <row r="915" s="11" customFormat="1" hidden="1" x14ac:dyDescent="0.25"/>
    <row r="916" s="11" customFormat="1" hidden="1" x14ac:dyDescent="0.25"/>
    <row r="917" s="11" customFormat="1" hidden="1" x14ac:dyDescent="0.25"/>
    <row r="918" s="11" customFormat="1" hidden="1" x14ac:dyDescent="0.25"/>
    <row r="919" s="11" customFormat="1" hidden="1" x14ac:dyDescent="0.25"/>
    <row r="920" s="11" customFormat="1" hidden="1" x14ac:dyDescent="0.25"/>
    <row r="921" s="11" customFormat="1" hidden="1" x14ac:dyDescent="0.25"/>
    <row r="922" s="11" customFormat="1" hidden="1" x14ac:dyDescent="0.25"/>
    <row r="923" s="11" customFormat="1" hidden="1" x14ac:dyDescent="0.25"/>
    <row r="924" s="11" customFormat="1" hidden="1" x14ac:dyDescent="0.25"/>
    <row r="925" s="11" customFormat="1" hidden="1" x14ac:dyDescent="0.25"/>
    <row r="926" s="11" customFormat="1" hidden="1" x14ac:dyDescent="0.25"/>
    <row r="927" s="11" customFormat="1" hidden="1" x14ac:dyDescent="0.25"/>
    <row r="928" s="11" customFormat="1" hidden="1" x14ac:dyDescent="0.25"/>
    <row r="929" s="11" customFormat="1" hidden="1" x14ac:dyDescent="0.25"/>
    <row r="930" s="11" customFormat="1" hidden="1" x14ac:dyDescent="0.25"/>
    <row r="931" s="11" customFormat="1" hidden="1" x14ac:dyDescent="0.25"/>
    <row r="932" s="11" customFormat="1" hidden="1" x14ac:dyDescent="0.25"/>
    <row r="933" s="11" customFormat="1" hidden="1" x14ac:dyDescent="0.25"/>
    <row r="934" s="11" customFormat="1" hidden="1" x14ac:dyDescent="0.25"/>
    <row r="935" s="11" customFormat="1" hidden="1" x14ac:dyDescent="0.25"/>
    <row r="936" s="11" customFormat="1" hidden="1" x14ac:dyDescent="0.25"/>
    <row r="937" s="11" customFormat="1" hidden="1" x14ac:dyDescent="0.25"/>
    <row r="938" s="11" customFormat="1" hidden="1" x14ac:dyDescent="0.25"/>
    <row r="939" s="11" customFormat="1" hidden="1" x14ac:dyDescent="0.25"/>
    <row r="940" s="11" customFormat="1" hidden="1" x14ac:dyDescent="0.25"/>
    <row r="941" s="11" customFormat="1" hidden="1" x14ac:dyDescent="0.25"/>
    <row r="942" s="11" customFormat="1" hidden="1" x14ac:dyDescent="0.25"/>
    <row r="943" s="11" customFormat="1" hidden="1" x14ac:dyDescent="0.25"/>
    <row r="944" s="11" customFormat="1" hidden="1" x14ac:dyDescent="0.25"/>
    <row r="945" s="11" customFormat="1" hidden="1" x14ac:dyDescent="0.25"/>
    <row r="946" s="11" customFormat="1" hidden="1" x14ac:dyDescent="0.25"/>
    <row r="947" s="11" customFormat="1" hidden="1" x14ac:dyDescent="0.25"/>
    <row r="948" s="11" customFormat="1" hidden="1" x14ac:dyDescent="0.25"/>
    <row r="949" s="11" customFormat="1" hidden="1" x14ac:dyDescent="0.25"/>
    <row r="950" s="11" customFormat="1" hidden="1" x14ac:dyDescent="0.25"/>
    <row r="951" s="11" customFormat="1" hidden="1" x14ac:dyDescent="0.25"/>
    <row r="952" s="11" customFormat="1" hidden="1" x14ac:dyDescent="0.25"/>
    <row r="953" s="11" customFormat="1" hidden="1" x14ac:dyDescent="0.25"/>
    <row r="954" s="11" customFormat="1" hidden="1" x14ac:dyDescent="0.25"/>
    <row r="955" s="11" customFormat="1" hidden="1" x14ac:dyDescent="0.25"/>
    <row r="956" s="11" customFormat="1" hidden="1" x14ac:dyDescent="0.25"/>
    <row r="957" s="11" customFormat="1" hidden="1" x14ac:dyDescent="0.25"/>
    <row r="958" s="11" customFormat="1" hidden="1" x14ac:dyDescent="0.25"/>
    <row r="959" s="11" customFormat="1" hidden="1" x14ac:dyDescent="0.25"/>
    <row r="960" s="11" customFormat="1" hidden="1" x14ac:dyDescent="0.25"/>
    <row r="961" s="11" customFormat="1" hidden="1" x14ac:dyDescent="0.25"/>
    <row r="962" s="11" customFormat="1" hidden="1" x14ac:dyDescent="0.25"/>
    <row r="963" s="11" customFormat="1" hidden="1" x14ac:dyDescent="0.25"/>
    <row r="964" s="11" customFormat="1" hidden="1" x14ac:dyDescent="0.25"/>
    <row r="965" s="11" customFormat="1" hidden="1" x14ac:dyDescent="0.25"/>
    <row r="966" s="11" customFormat="1" hidden="1" x14ac:dyDescent="0.25"/>
    <row r="967" s="11" customFormat="1" hidden="1" x14ac:dyDescent="0.25"/>
    <row r="968" s="11" customFormat="1" hidden="1" x14ac:dyDescent="0.25"/>
    <row r="969" s="11" customFormat="1" hidden="1" x14ac:dyDescent="0.25"/>
    <row r="970" s="11" customFormat="1" hidden="1" x14ac:dyDescent="0.25"/>
    <row r="971" s="11" customFormat="1" hidden="1" x14ac:dyDescent="0.25"/>
    <row r="972" s="11" customFormat="1" hidden="1" x14ac:dyDescent="0.25"/>
    <row r="973" s="11" customFormat="1" hidden="1" x14ac:dyDescent="0.25"/>
    <row r="974" s="11" customFormat="1" hidden="1" x14ac:dyDescent="0.25"/>
    <row r="975" s="11" customFormat="1" hidden="1" x14ac:dyDescent="0.25"/>
    <row r="976" s="11" customFormat="1" hidden="1" x14ac:dyDescent="0.25"/>
    <row r="977" s="11" customFormat="1" hidden="1" x14ac:dyDescent="0.25"/>
    <row r="978" s="11" customFormat="1" hidden="1" x14ac:dyDescent="0.25"/>
    <row r="979" s="11" customFormat="1" hidden="1" x14ac:dyDescent="0.25"/>
    <row r="980" s="11" customFormat="1" hidden="1" x14ac:dyDescent="0.25"/>
    <row r="981" s="11" customFormat="1" hidden="1" x14ac:dyDescent="0.25"/>
    <row r="982" s="11" customFormat="1" hidden="1" x14ac:dyDescent="0.25"/>
    <row r="983" s="11" customFormat="1" hidden="1" x14ac:dyDescent="0.25"/>
    <row r="984" s="11" customFormat="1" hidden="1" x14ac:dyDescent="0.25"/>
    <row r="985" s="11" customFormat="1" hidden="1" x14ac:dyDescent="0.25"/>
    <row r="986" s="11" customFormat="1" hidden="1" x14ac:dyDescent="0.25"/>
    <row r="987" s="11" customFormat="1" hidden="1" x14ac:dyDescent="0.25"/>
    <row r="988" s="11" customFormat="1" hidden="1" x14ac:dyDescent="0.25"/>
    <row r="989" s="11" customFormat="1" hidden="1" x14ac:dyDescent="0.25"/>
    <row r="990" s="11" customFormat="1" hidden="1" x14ac:dyDescent="0.25"/>
    <row r="991" s="11" customFormat="1" hidden="1" x14ac:dyDescent="0.25"/>
    <row r="992" s="11" customFormat="1" hidden="1" x14ac:dyDescent="0.25"/>
    <row r="993" s="11" customFormat="1" hidden="1" x14ac:dyDescent="0.25"/>
    <row r="994" s="11" customFormat="1" hidden="1" x14ac:dyDescent="0.25"/>
    <row r="995" s="11" customFormat="1" hidden="1" x14ac:dyDescent="0.25"/>
    <row r="996" s="11" customFormat="1" hidden="1" x14ac:dyDescent="0.25"/>
    <row r="997" s="11" customFormat="1" hidden="1" x14ac:dyDescent="0.25"/>
    <row r="998" s="11" customFormat="1" hidden="1" x14ac:dyDescent="0.25"/>
    <row r="999" s="11" customFormat="1" hidden="1" x14ac:dyDescent="0.25"/>
    <row r="1000" s="11" customFormat="1" hidden="1" x14ac:dyDescent="0.25"/>
    <row r="1001" s="11" customFormat="1" hidden="1" x14ac:dyDescent="0.25"/>
    <row r="1002" s="11" customFormat="1" hidden="1" x14ac:dyDescent="0.25"/>
    <row r="1003" s="11" customFormat="1" hidden="1" x14ac:dyDescent="0.25"/>
    <row r="1004" s="11" customFormat="1" hidden="1" x14ac:dyDescent="0.25"/>
    <row r="1005" s="11" customFormat="1" hidden="1" x14ac:dyDescent="0.25"/>
    <row r="1006" s="11" customFormat="1" hidden="1" x14ac:dyDescent="0.25"/>
    <row r="1007" s="11" customFormat="1" hidden="1" x14ac:dyDescent="0.25"/>
    <row r="1008" s="11" customFormat="1" hidden="1" x14ac:dyDescent="0.25"/>
    <row r="1009" s="11" customFormat="1" hidden="1" x14ac:dyDescent="0.25"/>
    <row r="1010" s="11" customFormat="1" hidden="1" x14ac:dyDescent="0.25"/>
    <row r="1011" s="11" customFormat="1" hidden="1" x14ac:dyDescent="0.25"/>
    <row r="1012" s="11" customFormat="1" hidden="1" x14ac:dyDescent="0.25"/>
    <row r="1013" s="11" customFormat="1" hidden="1" x14ac:dyDescent="0.25"/>
    <row r="1014" s="11" customFormat="1" hidden="1" x14ac:dyDescent="0.25"/>
    <row r="1015" s="11" customFormat="1" hidden="1" x14ac:dyDescent="0.25"/>
    <row r="1016" s="11" customFormat="1" hidden="1" x14ac:dyDescent="0.25"/>
    <row r="1017" s="11" customFormat="1" hidden="1" x14ac:dyDescent="0.25"/>
    <row r="1018" s="11" customFormat="1" hidden="1" x14ac:dyDescent="0.25"/>
    <row r="1019" s="11" customFormat="1" hidden="1" x14ac:dyDescent="0.25"/>
    <row r="1020" s="11" customFormat="1" hidden="1" x14ac:dyDescent="0.25"/>
    <row r="1021" s="11" customFormat="1" hidden="1" x14ac:dyDescent="0.25"/>
    <row r="1022" s="11" customFormat="1" hidden="1" x14ac:dyDescent="0.25"/>
    <row r="1023" s="11" customFormat="1" hidden="1" x14ac:dyDescent="0.25"/>
    <row r="1024" s="11" customFormat="1" hidden="1" x14ac:dyDescent="0.25"/>
    <row r="1025" s="11" customFormat="1" hidden="1" x14ac:dyDescent="0.25"/>
    <row r="1026" s="11" customFormat="1" hidden="1" x14ac:dyDescent="0.25"/>
    <row r="1027" s="11" customFormat="1" hidden="1" x14ac:dyDescent="0.25"/>
    <row r="1028" s="11" customFormat="1" hidden="1" x14ac:dyDescent="0.25"/>
    <row r="1029" s="11" customFormat="1" hidden="1" x14ac:dyDescent="0.25"/>
    <row r="1030" s="11" customFormat="1" hidden="1" x14ac:dyDescent="0.25"/>
    <row r="1031" s="11" customFormat="1" hidden="1" x14ac:dyDescent="0.25"/>
    <row r="1032" s="11" customFormat="1" hidden="1" x14ac:dyDescent="0.25"/>
    <row r="1033" s="11" customFormat="1" hidden="1" x14ac:dyDescent="0.25"/>
    <row r="1034" s="11" customFormat="1" hidden="1" x14ac:dyDescent="0.25"/>
    <row r="1035" s="11" customFormat="1" hidden="1" x14ac:dyDescent="0.25"/>
    <row r="1036" s="11" customFormat="1" hidden="1" x14ac:dyDescent="0.25"/>
    <row r="1037" s="11" customFormat="1" hidden="1" x14ac:dyDescent="0.25"/>
    <row r="1038" s="11" customFormat="1" hidden="1" x14ac:dyDescent="0.25"/>
    <row r="1039" s="11" customFormat="1" hidden="1" x14ac:dyDescent="0.25"/>
    <row r="1040" s="11" customFormat="1" hidden="1" x14ac:dyDescent="0.25"/>
    <row r="1041" s="11" customFormat="1" hidden="1" x14ac:dyDescent="0.25"/>
    <row r="1042" s="11" customFormat="1" hidden="1" x14ac:dyDescent="0.25"/>
    <row r="1043" s="11" customFormat="1" hidden="1" x14ac:dyDescent="0.25"/>
    <row r="1044" s="11" customFormat="1" hidden="1" x14ac:dyDescent="0.25"/>
    <row r="1045" s="11" customFormat="1" hidden="1" x14ac:dyDescent="0.25"/>
    <row r="1046" s="11" customFormat="1" hidden="1" x14ac:dyDescent="0.25"/>
    <row r="1047" s="11" customFormat="1" hidden="1" x14ac:dyDescent="0.25"/>
    <row r="1048" s="11" customFormat="1" hidden="1" x14ac:dyDescent="0.25"/>
    <row r="1049" s="11" customFormat="1" hidden="1" x14ac:dyDescent="0.25"/>
    <row r="1050" s="11" customFormat="1" hidden="1" x14ac:dyDescent="0.25"/>
    <row r="1051" s="11" customFormat="1" hidden="1" x14ac:dyDescent="0.25"/>
    <row r="1052" s="11" customFormat="1" hidden="1" x14ac:dyDescent="0.25"/>
    <row r="1053" s="11" customFormat="1" hidden="1" x14ac:dyDescent="0.25"/>
    <row r="1054" s="11" customFormat="1" hidden="1" x14ac:dyDescent="0.25"/>
    <row r="1055" s="11" customFormat="1" hidden="1" x14ac:dyDescent="0.25"/>
    <row r="1056" s="11" customFormat="1" hidden="1" x14ac:dyDescent="0.25"/>
    <row r="1057" s="11" customFormat="1" hidden="1" x14ac:dyDescent="0.25"/>
    <row r="1058" s="11" customFormat="1" hidden="1" x14ac:dyDescent="0.25"/>
    <row r="1059" s="11" customFormat="1" hidden="1" x14ac:dyDescent="0.25"/>
    <row r="1060" s="11" customFormat="1" hidden="1" x14ac:dyDescent="0.25"/>
    <row r="1061" s="11" customFormat="1" hidden="1" x14ac:dyDescent="0.25"/>
    <row r="1062" s="11" customFormat="1" hidden="1" x14ac:dyDescent="0.25"/>
    <row r="1063" s="11" customFormat="1" hidden="1" x14ac:dyDescent="0.25"/>
    <row r="1064" s="11" customFormat="1" hidden="1" x14ac:dyDescent="0.25"/>
    <row r="1065" s="11" customFormat="1" hidden="1" x14ac:dyDescent="0.25"/>
    <row r="1066" s="11" customFormat="1" hidden="1" x14ac:dyDescent="0.25"/>
    <row r="1067" s="11" customFormat="1" hidden="1" x14ac:dyDescent="0.25"/>
    <row r="1068" s="11" customFormat="1" hidden="1" x14ac:dyDescent="0.25"/>
    <row r="1069" s="11" customFormat="1" hidden="1" x14ac:dyDescent="0.25"/>
    <row r="1070" s="11" customFormat="1" hidden="1" x14ac:dyDescent="0.25"/>
    <row r="1071" s="11" customFormat="1" hidden="1" x14ac:dyDescent="0.25"/>
    <row r="1072" s="11" customFormat="1" hidden="1" x14ac:dyDescent="0.25"/>
    <row r="1073" s="11" customFormat="1" hidden="1" x14ac:dyDescent="0.25"/>
    <row r="1074" s="11" customFormat="1" hidden="1" x14ac:dyDescent="0.25"/>
    <row r="1075" s="11" customFormat="1" hidden="1" x14ac:dyDescent="0.25"/>
    <row r="1076" s="11" customFormat="1" hidden="1" x14ac:dyDescent="0.25"/>
    <row r="1077" s="11" customFormat="1" hidden="1" x14ac:dyDescent="0.25"/>
    <row r="1078" s="11" customFormat="1" hidden="1" x14ac:dyDescent="0.25"/>
    <row r="1079" s="11" customFormat="1" hidden="1" x14ac:dyDescent="0.25"/>
    <row r="1080" s="11" customFormat="1" hidden="1" x14ac:dyDescent="0.25"/>
    <row r="1081" s="11" customFormat="1" hidden="1" x14ac:dyDescent="0.25"/>
    <row r="1082" s="11" customFormat="1" hidden="1" x14ac:dyDescent="0.25"/>
    <row r="1083" s="11" customFormat="1" hidden="1" x14ac:dyDescent="0.25"/>
    <row r="1084" s="11" customFormat="1" hidden="1" x14ac:dyDescent="0.25"/>
    <row r="1085" s="11" customFormat="1" hidden="1" x14ac:dyDescent="0.25"/>
    <row r="1086" s="11" customFormat="1" hidden="1" x14ac:dyDescent="0.25"/>
    <row r="1087" s="11" customFormat="1" hidden="1" x14ac:dyDescent="0.25"/>
    <row r="1088" s="11" customFormat="1" hidden="1" x14ac:dyDescent="0.25"/>
    <row r="1089" s="11" customFormat="1" hidden="1" x14ac:dyDescent="0.25"/>
    <row r="1090" s="11" customFormat="1" hidden="1" x14ac:dyDescent="0.25"/>
    <row r="1091" s="11" customFormat="1" hidden="1" x14ac:dyDescent="0.25"/>
    <row r="1092" s="11" customFormat="1" hidden="1" x14ac:dyDescent="0.25"/>
    <row r="1093" s="11" customFormat="1" hidden="1" x14ac:dyDescent="0.25"/>
    <row r="1094" s="11" customFormat="1" hidden="1" x14ac:dyDescent="0.25"/>
    <row r="1095" s="11" customFormat="1" hidden="1" x14ac:dyDescent="0.25"/>
    <row r="1096" s="11" customFormat="1" hidden="1" x14ac:dyDescent="0.25"/>
    <row r="1097" s="11" customFormat="1" hidden="1" x14ac:dyDescent="0.25"/>
    <row r="1098" s="11" customFormat="1" hidden="1" x14ac:dyDescent="0.25"/>
    <row r="1099" s="11" customFormat="1" hidden="1" x14ac:dyDescent="0.25"/>
    <row r="1100" s="11" customFormat="1" hidden="1" x14ac:dyDescent="0.25"/>
    <row r="1101" s="11" customFormat="1" hidden="1" x14ac:dyDescent="0.25"/>
    <row r="1102" s="11" customFormat="1" hidden="1" x14ac:dyDescent="0.25"/>
    <row r="1103" s="11" customFormat="1" hidden="1" x14ac:dyDescent="0.25"/>
    <row r="1104" s="11" customFormat="1" hidden="1" x14ac:dyDescent="0.25"/>
    <row r="1105" s="11" customFormat="1" hidden="1" x14ac:dyDescent="0.25"/>
    <row r="1106" s="11" customFormat="1" hidden="1" x14ac:dyDescent="0.25"/>
    <row r="1107" s="11" customFormat="1" hidden="1" x14ac:dyDescent="0.25"/>
    <row r="1108" s="11" customFormat="1" hidden="1" x14ac:dyDescent="0.25"/>
    <row r="1109" s="11" customFormat="1" hidden="1" x14ac:dyDescent="0.25"/>
    <row r="1110" s="11" customFormat="1" hidden="1" x14ac:dyDescent="0.25"/>
    <row r="1111" s="11" customFormat="1" hidden="1" x14ac:dyDescent="0.25"/>
    <row r="1112" s="11" customFormat="1" hidden="1" x14ac:dyDescent="0.25"/>
    <row r="1113" s="11" customFormat="1" hidden="1" x14ac:dyDescent="0.25"/>
    <row r="1114" s="11" customFormat="1" hidden="1" x14ac:dyDescent="0.25"/>
    <row r="1115" s="11" customFormat="1" hidden="1" x14ac:dyDescent="0.25"/>
    <row r="1116" s="11" customFormat="1" hidden="1" x14ac:dyDescent="0.25"/>
    <row r="1117" s="11" customFormat="1" hidden="1" x14ac:dyDescent="0.25"/>
    <row r="1118" s="11" customFormat="1" hidden="1" x14ac:dyDescent="0.25"/>
    <row r="1119" s="11" customFormat="1" hidden="1" x14ac:dyDescent="0.25"/>
    <row r="1120" s="11" customFormat="1" hidden="1" x14ac:dyDescent="0.25"/>
    <row r="1121" s="11" customFormat="1" hidden="1" x14ac:dyDescent="0.25"/>
    <row r="1122" s="11" customFormat="1" hidden="1" x14ac:dyDescent="0.25"/>
    <row r="1123" s="11" customFormat="1" hidden="1" x14ac:dyDescent="0.25"/>
    <row r="1124" s="11" customFormat="1" hidden="1" x14ac:dyDescent="0.25"/>
    <row r="1125" s="11" customFormat="1" hidden="1" x14ac:dyDescent="0.25"/>
    <row r="1126" s="11" customFormat="1" hidden="1" x14ac:dyDescent="0.25"/>
    <row r="1127" s="11" customFormat="1" hidden="1" x14ac:dyDescent="0.25"/>
    <row r="1128" s="11" customFormat="1" hidden="1" x14ac:dyDescent="0.25"/>
    <row r="1129" s="11" customFormat="1" hidden="1" x14ac:dyDescent="0.25"/>
    <row r="1130" s="11" customFormat="1" hidden="1" x14ac:dyDescent="0.25"/>
    <row r="1131" s="11" customFormat="1" hidden="1" x14ac:dyDescent="0.25"/>
    <row r="1132" s="11" customFormat="1" hidden="1" x14ac:dyDescent="0.25"/>
    <row r="1133" s="11" customFormat="1" hidden="1" x14ac:dyDescent="0.25"/>
    <row r="1134" s="11" customFormat="1" hidden="1" x14ac:dyDescent="0.25"/>
    <row r="1135" s="11" customFormat="1" hidden="1" x14ac:dyDescent="0.25"/>
    <row r="1136" s="11" customFormat="1" hidden="1" x14ac:dyDescent="0.25"/>
    <row r="1137" s="11" customFormat="1" hidden="1" x14ac:dyDescent="0.25"/>
    <row r="1138" s="11" customFormat="1" hidden="1" x14ac:dyDescent="0.25"/>
    <row r="1139" s="11" customFormat="1" hidden="1" x14ac:dyDescent="0.25"/>
    <row r="1140" s="11" customFormat="1" hidden="1" x14ac:dyDescent="0.25"/>
    <row r="1141" s="11" customFormat="1" hidden="1" x14ac:dyDescent="0.25"/>
    <row r="1142" s="11" customFormat="1" hidden="1" x14ac:dyDescent="0.25"/>
    <row r="1143" s="11" customFormat="1" hidden="1" x14ac:dyDescent="0.25"/>
    <row r="1144" s="11" customFormat="1" hidden="1" x14ac:dyDescent="0.25"/>
    <row r="1145" s="11" customFormat="1" hidden="1" x14ac:dyDescent="0.25"/>
    <row r="1146" s="11" customFormat="1" hidden="1" x14ac:dyDescent="0.25"/>
    <row r="1147" s="11" customFormat="1" hidden="1" x14ac:dyDescent="0.25"/>
    <row r="1148" s="11" customFormat="1" hidden="1" x14ac:dyDescent="0.25"/>
    <row r="1149" s="11" customFormat="1" hidden="1" x14ac:dyDescent="0.25"/>
    <row r="1150" s="11" customFormat="1" hidden="1" x14ac:dyDescent="0.25"/>
    <row r="1151" s="11" customFormat="1" hidden="1" x14ac:dyDescent="0.25"/>
    <row r="1152" s="11" customFormat="1" hidden="1" x14ac:dyDescent="0.25"/>
    <row r="1153" s="11" customFormat="1" hidden="1" x14ac:dyDescent="0.25"/>
    <row r="1154" s="11" customFormat="1" hidden="1" x14ac:dyDescent="0.25"/>
    <row r="1155" s="11" customFormat="1" hidden="1" x14ac:dyDescent="0.25"/>
    <row r="1156" s="11" customFormat="1" hidden="1" x14ac:dyDescent="0.25"/>
    <row r="1157" s="11" customFormat="1" hidden="1" x14ac:dyDescent="0.25"/>
    <row r="1158" s="11" customFormat="1" hidden="1" x14ac:dyDescent="0.25"/>
    <row r="1159" s="11" customFormat="1" hidden="1" x14ac:dyDescent="0.25"/>
    <row r="1160" s="11" customFormat="1" hidden="1" x14ac:dyDescent="0.25"/>
    <row r="1161" s="11" customFormat="1" hidden="1" x14ac:dyDescent="0.25"/>
    <row r="1162" s="11" customFormat="1" hidden="1" x14ac:dyDescent="0.25"/>
    <row r="1163" s="11" customFormat="1" hidden="1" x14ac:dyDescent="0.25"/>
    <row r="1164" s="11" customFormat="1" hidden="1" x14ac:dyDescent="0.25"/>
    <row r="1165" s="11" customFormat="1" hidden="1" x14ac:dyDescent="0.25"/>
    <row r="1166" s="11" customFormat="1" hidden="1" x14ac:dyDescent="0.25"/>
    <row r="1167" s="11" customFormat="1" hidden="1" x14ac:dyDescent="0.25"/>
    <row r="1168" s="11" customFormat="1" hidden="1" x14ac:dyDescent="0.25"/>
    <row r="1169" s="11" customFormat="1" hidden="1" x14ac:dyDescent="0.25"/>
    <row r="1170" s="11" customFormat="1" hidden="1" x14ac:dyDescent="0.25"/>
    <row r="1171" s="11" customFormat="1" hidden="1" x14ac:dyDescent="0.25"/>
    <row r="1172" s="11" customFormat="1" hidden="1" x14ac:dyDescent="0.25"/>
    <row r="1173" s="11" customFormat="1" hidden="1" x14ac:dyDescent="0.25"/>
    <row r="1174" s="11" customFormat="1" hidden="1" x14ac:dyDescent="0.25"/>
    <row r="1175" s="11" customFormat="1" hidden="1" x14ac:dyDescent="0.25"/>
    <row r="1176" s="11" customFormat="1" hidden="1" x14ac:dyDescent="0.25"/>
    <row r="1177" s="11" customFormat="1" hidden="1" x14ac:dyDescent="0.25"/>
    <row r="1178" s="11" customFormat="1" hidden="1" x14ac:dyDescent="0.25"/>
    <row r="1179" s="11" customFormat="1" hidden="1" x14ac:dyDescent="0.25"/>
    <row r="1180" s="11" customFormat="1" hidden="1" x14ac:dyDescent="0.25"/>
    <row r="1181" s="11" customFormat="1" hidden="1" x14ac:dyDescent="0.25"/>
    <row r="1182" s="11" customFormat="1" hidden="1" x14ac:dyDescent="0.25"/>
    <row r="1183" s="11" customFormat="1" hidden="1" x14ac:dyDescent="0.25"/>
    <row r="1184" s="11" customFormat="1" hidden="1" x14ac:dyDescent="0.25"/>
    <row r="1185" s="11" customFormat="1" hidden="1" x14ac:dyDescent="0.25"/>
    <row r="1186" s="11" customFormat="1" hidden="1" x14ac:dyDescent="0.25"/>
    <row r="1187" s="11" customFormat="1" hidden="1" x14ac:dyDescent="0.25"/>
    <row r="1188" s="11" customFormat="1" hidden="1" x14ac:dyDescent="0.25"/>
    <row r="1189" s="11" customFormat="1" hidden="1" x14ac:dyDescent="0.25"/>
    <row r="1190" s="11" customFormat="1" hidden="1" x14ac:dyDescent="0.25"/>
    <row r="1191" s="11" customFormat="1" hidden="1" x14ac:dyDescent="0.25"/>
    <row r="1192" s="11" customFormat="1" hidden="1" x14ac:dyDescent="0.25"/>
    <row r="1193" s="11" customFormat="1" hidden="1" x14ac:dyDescent="0.25"/>
    <row r="1194" s="11" customFormat="1" hidden="1" x14ac:dyDescent="0.25"/>
    <row r="1195" s="11" customFormat="1" hidden="1" x14ac:dyDescent="0.25"/>
    <row r="1196" s="11" customFormat="1" hidden="1" x14ac:dyDescent="0.25"/>
    <row r="1197" s="11" customFormat="1" hidden="1" x14ac:dyDescent="0.25"/>
    <row r="1198" s="11" customFormat="1" hidden="1" x14ac:dyDescent="0.25"/>
    <row r="1199" s="11" customFormat="1" hidden="1" x14ac:dyDescent="0.25"/>
    <row r="1200" s="11" customFormat="1" hidden="1" x14ac:dyDescent="0.25"/>
    <row r="1201" s="11" customFormat="1" hidden="1" x14ac:dyDescent="0.25"/>
    <row r="1202" s="11" customFormat="1" hidden="1" x14ac:dyDescent="0.25"/>
    <row r="1203" s="11" customFormat="1" hidden="1" x14ac:dyDescent="0.25"/>
    <row r="1204" s="11" customFormat="1" hidden="1" x14ac:dyDescent="0.25"/>
    <row r="1205" s="11" customFormat="1" hidden="1" x14ac:dyDescent="0.25"/>
    <row r="1206" s="11" customFormat="1" hidden="1" x14ac:dyDescent="0.25"/>
    <row r="1207" s="11" customFormat="1" hidden="1" x14ac:dyDescent="0.25"/>
    <row r="1208" s="11" customFormat="1" hidden="1" x14ac:dyDescent="0.25"/>
    <row r="1209" s="11" customFormat="1" hidden="1" x14ac:dyDescent="0.25"/>
    <row r="1210" s="11" customFormat="1" hidden="1" x14ac:dyDescent="0.25"/>
    <row r="1211" s="11" customFormat="1" hidden="1" x14ac:dyDescent="0.25"/>
    <row r="1212" s="11" customFormat="1" hidden="1" x14ac:dyDescent="0.25"/>
    <row r="1213" s="11" customFormat="1" hidden="1" x14ac:dyDescent="0.25"/>
    <row r="1214" s="11" customFormat="1" hidden="1" x14ac:dyDescent="0.25"/>
    <row r="1215" s="11" customFormat="1" hidden="1" x14ac:dyDescent="0.25"/>
    <row r="1216" s="11" customFormat="1" hidden="1" x14ac:dyDescent="0.25"/>
    <row r="1217" s="11" customFormat="1" hidden="1" x14ac:dyDescent="0.25"/>
    <row r="1218" s="11" customFormat="1" hidden="1" x14ac:dyDescent="0.25"/>
    <row r="1219" s="11" customFormat="1" hidden="1" x14ac:dyDescent="0.25"/>
    <row r="1220" s="11" customFormat="1" hidden="1" x14ac:dyDescent="0.25"/>
    <row r="1221" s="11" customFormat="1" hidden="1" x14ac:dyDescent="0.25"/>
    <row r="1222" s="11" customFormat="1" hidden="1" x14ac:dyDescent="0.25"/>
    <row r="1223" s="11" customFormat="1" hidden="1" x14ac:dyDescent="0.25"/>
    <row r="1224" s="11" customFormat="1" hidden="1" x14ac:dyDescent="0.25"/>
    <row r="1225" s="11" customFormat="1" hidden="1" x14ac:dyDescent="0.25"/>
    <row r="1226" s="11" customFormat="1" hidden="1" x14ac:dyDescent="0.25"/>
    <row r="1227" s="11" customFormat="1" hidden="1" x14ac:dyDescent="0.25"/>
    <row r="1228" s="11" customFormat="1" hidden="1" x14ac:dyDescent="0.25"/>
    <row r="1229" s="11" customFormat="1" hidden="1" x14ac:dyDescent="0.25"/>
    <row r="1230" s="11" customFormat="1" hidden="1" x14ac:dyDescent="0.25"/>
    <row r="1231" s="11" customFormat="1" hidden="1" x14ac:dyDescent="0.25"/>
    <row r="1232" s="11" customFormat="1" hidden="1" x14ac:dyDescent="0.25"/>
    <row r="1233" s="11" customFormat="1" hidden="1" x14ac:dyDescent="0.25"/>
    <row r="1234" s="11" customFormat="1" hidden="1" x14ac:dyDescent="0.25"/>
    <row r="1235" s="11" customFormat="1" hidden="1" x14ac:dyDescent="0.25"/>
    <row r="1236" s="11" customFormat="1" hidden="1" x14ac:dyDescent="0.25"/>
    <row r="1237" s="11" customFormat="1" hidden="1" x14ac:dyDescent="0.25"/>
    <row r="1238" s="11" customFormat="1" hidden="1" x14ac:dyDescent="0.25"/>
    <row r="1239" s="11" customFormat="1" hidden="1" x14ac:dyDescent="0.25"/>
    <row r="1240" s="11" customFormat="1" hidden="1" x14ac:dyDescent="0.25"/>
    <row r="1241" s="11" customFormat="1" hidden="1" x14ac:dyDescent="0.25"/>
    <row r="1242" s="11" customFormat="1" hidden="1" x14ac:dyDescent="0.25"/>
    <row r="1243" s="11" customFormat="1" hidden="1" x14ac:dyDescent="0.25"/>
    <row r="1244" s="11" customFormat="1" hidden="1" x14ac:dyDescent="0.25"/>
    <row r="1245" s="11" customFormat="1" hidden="1" x14ac:dyDescent="0.25"/>
    <row r="1246" s="11" customFormat="1" hidden="1" x14ac:dyDescent="0.25"/>
    <row r="1247" s="11" customFormat="1" hidden="1" x14ac:dyDescent="0.25"/>
    <row r="1248" s="11" customFormat="1" hidden="1" x14ac:dyDescent="0.25"/>
    <row r="1249" s="11" customFormat="1" hidden="1" x14ac:dyDescent="0.25"/>
    <row r="1250" s="11" customFormat="1" hidden="1" x14ac:dyDescent="0.25"/>
    <row r="1251" s="11" customFormat="1" hidden="1" x14ac:dyDescent="0.25"/>
    <row r="1252" s="11" customFormat="1" hidden="1" x14ac:dyDescent="0.25"/>
    <row r="1253" s="11" customFormat="1" hidden="1" x14ac:dyDescent="0.25"/>
    <row r="1254" s="11" customFormat="1" hidden="1" x14ac:dyDescent="0.25"/>
    <row r="1255" s="11" customFormat="1" hidden="1" x14ac:dyDescent="0.25"/>
    <row r="1256" s="11" customFormat="1" hidden="1" x14ac:dyDescent="0.25"/>
    <row r="1257" s="11" customFormat="1" hidden="1" x14ac:dyDescent="0.25"/>
    <row r="1258" s="11" customFormat="1" hidden="1" x14ac:dyDescent="0.25"/>
    <row r="1259" s="11" customFormat="1" hidden="1" x14ac:dyDescent="0.25"/>
    <row r="1260" s="11" customFormat="1" hidden="1" x14ac:dyDescent="0.25"/>
    <row r="1261" s="11" customFormat="1" hidden="1" x14ac:dyDescent="0.25"/>
    <row r="1262" s="11" customFormat="1" hidden="1" x14ac:dyDescent="0.25"/>
    <row r="1263" s="11" customFormat="1" hidden="1" x14ac:dyDescent="0.25"/>
    <row r="1264" s="11" customFormat="1" hidden="1" x14ac:dyDescent="0.25"/>
    <row r="1265" s="11" customFormat="1" hidden="1" x14ac:dyDescent="0.25"/>
    <row r="1266" s="11" customFormat="1" hidden="1" x14ac:dyDescent="0.25"/>
    <row r="1267" s="11" customFormat="1" hidden="1" x14ac:dyDescent="0.25"/>
    <row r="1268" s="11" customFormat="1" hidden="1" x14ac:dyDescent="0.25"/>
    <row r="1269" s="11" customFormat="1" hidden="1" x14ac:dyDescent="0.25"/>
    <row r="1270" s="11" customFormat="1" hidden="1" x14ac:dyDescent="0.25"/>
    <row r="1271" s="11" customFormat="1" hidden="1" x14ac:dyDescent="0.25"/>
    <row r="1272" s="11" customFormat="1" hidden="1" x14ac:dyDescent="0.25"/>
    <row r="1273" s="11" customFormat="1" hidden="1" x14ac:dyDescent="0.25"/>
    <row r="1274" s="11" customFormat="1" hidden="1" x14ac:dyDescent="0.25"/>
    <row r="1275" s="11" customFormat="1" hidden="1" x14ac:dyDescent="0.25"/>
    <row r="1276" s="11" customFormat="1" hidden="1" x14ac:dyDescent="0.25"/>
    <row r="1277" s="11" customFormat="1" hidden="1" x14ac:dyDescent="0.25"/>
    <row r="1278" s="11" customFormat="1" hidden="1" x14ac:dyDescent="0.25"/>
    <row r="1279" s="11" customFormat="1" hidden="1" x14ac:dyDescent="0.25"/>
    <row r="1280" s="11" customFormat="1" hidden="1" x14ac:dyDescent="0.25"/>
    <row r="1281" s="11" customFormat="1" hidden="1" x14ac:dyDescent="0.25"/>
    <row r="1282" s="11" customFormat="1" hidden="1" x14ac:dyDescent="0.25"/>
    <row r="1283" s="11" customFormat="1" hidden="1" x14ac:dyDescent="0.25"/>
    <row r="1284" s="11" customFormat="1" hidden="1" x14ac:dyDescent="0.25"/>
    <row r="1285" s="11" customFormat="1" hidden="1" x14ac:dyDescent="0.25"/>
    <row r="1286" s="11" customFormat="1" hidden="1" x14ac:dyDescent="0.25"/>
    <row r="1287" s="11" customFormat="1" hidden="1" x14ac:dyDescent="0.25"/>
    <row r="1288" s="11" customFormat="1" hidden="1" x14ac:dyDescent="0.25"/>
    <row r="1289" s="11" customFormat="1" hidden="1" x14ac:dyDescent="0.25"/>
    <row r="1290" s="11" customFormat="1" hidden="1" x14ac:dyDescent="0.25"/>
    <row r="1291" s="11" customFormat="1" hidden="1" x14ac:dyDescent="0.25"/>
    <row r="1292" s="11" customFormat="1" hidden="1" x14ac:dyDescent="0.25"/>
    <row r="1293" s="11" customFormat="1" hidden="1" x14ac:dyDescent="0.25"/>
    <row r="1294" s="11" customFormat="1" hidden="1" x14ac:dyDescent="0.25"/>
    <row r="1295" s="11" customFormat="1" hidden="1" x14ac:dyDescent="0.25"/>
    <row r="1296" s="11" customFormat="1" hidden="1" x14ac:dyDescent="0.25"/>
    <row r="1297" s="11" customFormat="1" hidden="1" x14ac:dyDescent="0.25"/>
    <row r="1298" s="11" customFormat="1" hidden="1" x14ac:dyDescent="0.25"/>
    <row r="1299" s="11" customFormat="1" hidden="1" x14ac:dyDescent="0.25"/>
    <row r="1300" s="11" customFormat="1" hidden="1" x14ac:dyDescent="0.25"/>
    <row r="1301" s="11" customFormat="1" hidden="1" x14ac:dyDescent="0.25"/>
    <row r="1302" s="11" customFormat="1" hidden="1" x14ac:dyDescent="0.25"/>
    <row r="1303" s="11" customFormat="1" hidden="1" x14ac:dyDescent="0.25"/>
    <row r="1304" s="11" customFormat="1" hidden="1" x14ac:dyDescent="0.25"/>
    <row r="1305" s="11" customFormat="1" hidden="1" x14ac:dyDescent="0.25"/>
    <row r="1306" s="11" customFormat="1" hidden="1" x14ac:dyDescent="0.25"/>
    <row r="1307" s="11" customFormat="1" hidden="1" x14ac:dyDescent="0.25"/>
    <row r="1308" s="11" customFormat="1" hidden="1" x14ac:dyDescent="0.25"/>
    <row r="1309" s="11" customFormat="1" hidden="1" x14ac:dyDescent="0.25"/>
    <row r="1310" s="11" customFormat="1" hidden="1" x14ac:dyDescent="0.25"/>
    <row r="1311" s="11" customFormat="1" hidden="1" x14ac:dyDescent="0.25"/>
    <row r="1312" s="11" customFormat="1" hidden="1" x14ac:dyDescent="0.25"/>
    <row r="1313" s="11" customFormat="1" hidden="1" x14ac:dyDescent="0.25"/>
    <row r="1314" s="11" customFormat="1" hidden="1" x14ac:dyDescent="0.25"/>
    <row r="1315" s="11" customFormat="1" hidden="1" x14ac:dyDescent="0.25"/>
    <row r="1316" s="11" customFormat="1" hidden="1" x14ac:dyDescent="0.25"/>
    <row r="1317" s="11" customFormat="1" hidden="1" x14ac:dyDescent="0.25"/>
    <row r="1318" s="11" customFormat="1" hidden="1" x14ac:dyDescent="0.25"/>
    <row r="1319" s="11" customFormat="1" hidden="1" x14ac:dyDescent="0.25"/>
    <row r="1320" s="11" customFormat="1" hidden="1" x14ac:dyDescent="0.25"/>
    <row r="1321" s="11" customFormat="1" hidden="1" x14ac:dyDescent="0.25"/>
    <row r="1322" s="11" customFormat="1" hidden="1" x14ac:dyDescent="0.25"/>
    <row r="1323" s="11" customFormat="1" hidden="1" x14ac:dyDescent="0.25"/>
    <row r="1324" s="11" customFormat="1" hidden="1" x14ac:dyDescent="0.25"/>
    <row r="1325" s="11" customFormat="1" hidden="1" x14ac:dyDescent="0.25"/>
    <row r="1326" s="11" customFormat="1" hidden="1" x14ac:dyDescent="0.25"/>
    <row r="1327" s="11" customFormat="1" hidden="1" x14ac:dyDescent="0.25"/>
    <row r="1328" s="11" customFormat="1" hidden="1" x14ac:dyDescent="0.25"/>
    <row r="1329" s="11" customFormat="1" hidden="1" x14ac:dyDescent="0.25"/>
    <row r="1330" s="11" customFormat="1" hidden="1" x14ac:dyDescent="0.25"/>
    <row r="1331" s="11" customFormat="1" hidden="1" x14ac:dyDescent="0.25"/>
    <row r="1332" s="11" customFormat="1" hidden="1" x14ac:dyDescent="0.25"/>
    <row r="1333" s="11" customFormat="1" hidden="1" x14ac:dyDescent="0.25"/>
    <row r="1334" s="11" customFormat="1" hidden="1" x14ac:dyDescent="0.25"/>
    <row r="1335" s="11" customFormat="1" hidden="1" x14ac:dyDescent="0.25"/>
    <row r="1336" s="11" customFormat="1" hidden="1" x14ac:dyDescent="0.25"/>
    <row r="1337" s="11" customFormat="1" hidden="1" x14ac:dyDescent="0.25"/>
    <row r="1338" s="11" customFormat="1" hidden="1" x14ac:dyDescent="0.25"/>
    <row r="1339" s="11" customFormat="1" hidden="1" x14ac:dyDescent="0.25"/>
    <row r="1340" s="11" customFormat="1" hidden="1" x14ac:dyDescent="0.25"/>
    <row r="1341" s="11" customFormat="1" hidden="1" x14ac:dyDescent="0.25"/>
    <row r="1342" s="11" customFormat="1" hidden="1" x14ac:dyDescent="0.25"/>
    <row r="1343" s="11" customFormat="1" hidden="1" x14ac:dyDescent="0.25"/>
    <row r="1344" s="11" customFormat="1" hidden="1" x14ac:dyDescent="0.25"/>
    <row r="1345" s="11" customFormat="1" hidden="1" x14ac:dyDescent="0.25"/>
    <row r="1346" s="11" customFormat="1" hidden="1" x14ac:dyDescent="0.25"/>
    <row r="1347" s="11" customFormat="1" hidden="1" x14ac:dyDescent="0.25"/>
    <row r="1348" s="11" customFormat="1" hidden="1" x14ac:dyDescent="0.25"/>
    <row r="1349" s="11" customFormat="1" hidden="1" x14ac:dyDescent="0.25"/>
    <row r="1350" s="11" customFormat="1" hidden="1" x14ac:dyDescent="0.25"/>
    <row r="1351" s="11" customFormat="1" hidden="1" x14ac:dyDescent="0.25"/>
    <row r="1352" s="11" customFormat="1" hidden="1" x14ac:dyDescent="0.25"/>
    <row r="1353" s="11" customFormat="1" hidden="1" x14ac:dyDescent="0.25"/>
    <row r="1354" s="11" customFormat="1" hidden="1" x14ac:dyDescent="0.25"/>
    <row r="1355" s="11" customFormat="1" hidden="1" x14ac:dyDescent="0.25"/>
    <row r="1356" s="11" customFormat="1" hidden="1" x14ac:dyDescent="0.25"/>
    <row r="1357" s="11" customFormat="1" hidden="1" x14ac:dyDescent="0.25"/>
    <row r="1358" s="11" customFormat="1" hidden="1" x14ac:dyDescent="0.25"/>
    <row r="1359" s="11" customFormat="1" hidden="1" x14ac:dyDescent="0.25"/>
    <row r="1360" s="11" customFormat="1" hidden="1" x14ac:dyDescent="0.25"/>
    <row r="1361" s="11" customFormat="1" hidden="1" x14ac:dyDescent="0.25"/>
    <row r="1362" s="11" customFormat="1" hidden="1" x14ac:dyDescent="0.25"/>
    <row r="1363" s="11" customFormat="1" hidden="1" x14ac:dyDescent="0.25"/>
    <row r="1364" s="11" customFormat="1" hidden="1" x14ac:dyDescent="0.25"/>
    <row r="1365" s="11" customFormat="1" hidden="1" x14ac:dyDescent="0.25"/>
    <row r="1366" s="11" customFormat="1" hidden="1" x14ac:dyDescent="0.25"/>
    <row r="1367" s="11" customFormat="1" hidden="1" x14ac:dyDescent="0.25"/>
    <row r="1368" s="11" customFormat="1" hidden="1" x14ac:dyDescent="0.25"/>
    <row r="1369" s="11" customFormat="1" hidden="1" x14ac:dyDescent="0.25"/>
    <row r="1370" s="11" customFormat="1" hidden="1" x14ac:dyDescent="0.25"/>
    <row r="1371" s="11" customFormat="1" hidden="1" x14ac:dyDescent="0.25"/>
    <row r="1372" s="11" customFormat="1" hidden="1" x14ac:dyDescent="0.25"/>
    <row r="1373" s="11" customFormat="1" hidden="1" x14ac:dyDescent="0.25"/>
    <row r="1374" s="11" customFormat="1" hidden="1" x14ac:dyDescent="0.25"/>
    <row r="1375" s="11" customFormat="1" hidden="1" x14ac:dyDescent="0.25"/>
    <row r="1376" s="11" customFormat="1" hidden="1" x14ac:dyDescent="0.25"/>
    <row r="1377" s="11" customFormat="1" hidden="1" x14ac:dyDescent="0.25"/>
    <row r="1378" s="11" customFormat="1" hidden="1" x14ac:dyDescent="0.25"/>
    <row r="1379" s="11" customFormat="1" hidden="1" x14ac:dyDescent="0.25"/>
    <row r="1380" s="11" customFormat="1" hidden="1" x14ac:dyDescent="0.25"/>
    <row r="1381" s="11" customFormat="1" hidden="1" x14ac:dyDescent="0.25"/>
    <row r="1382" s="11" customFormat="1" hidden="1" x14ac:dyDescent="0.25"/>
    <row r="1383" s="11" customFormat="1" hidden="1" x14ac:dyDescent="0.25"/>
    <row r="1384" s="11" customFormat="1" hidden="1" x14ac:dyDescent="0.25"/>
    <row r="1385" s="11" customFormat="1" hidden="1" x14ac:dyDescent="0.25"/>
    <row r="1386" s="11" customFormat="1" hidden="1" x14ac:dyDescent="0.25"/>
    <row r="1387" s="11" customFormat="1" hidden="1" x14ac:dyDescent="0.25"/>
    <row r="1388" s="11" customFormat="1" hidden="1" x14ac:dyDescent="0.25"/>
    <row r="1389" s="11" customFormat="1" hidden="1" x14ac:dyDescent="0.25"/>
    <row r="1390" s="11" customFormat="1" hidden="1" x14ac:dyDescent="0.25"/>
    <row r="1391" s="11" customFormat="1" hidden="1" x14ac:dyDescent="0.25"/>
    <row r="1392" s="11" customFormat="1" hidden="1" x14ac:dyDescent="0.25"/>
    <row r="1393" s="11" customFormat="1" hidden="1" x14ac:dyDescent="0.25"/>
    <row r="1394" s="11" customFormat="1" hidden="1" x14ac:dyDescent="0.25"/>
    <row r="1395" s="11" customFormat="1" hidden="1" x14ac:dyDescent="0.25"/>
    <row r="1396" s="11" customFormat="1" hidden="1" x14ac:dyDescent="0.25"/>
    <row r="1397" s="11" customFormat="1" hidden="1" x14ac:dyDescent="0.25"/>
    <row r="1398" s="11" customFormat="1" hidden="1" x14ac:dyDescent="0.25"/>
    <row r="1399" s="11" customFormat="1" hidden="1" x14ac:dyDescent="0.25"/>
    <row r="1400" s="11" customFormat="1" hidden="1" x14ac:dyDescent="0.25"/>
    <row r="1401" s="11" customFormat="1" hidden="1" x14ac:dyDescent="0.25"/>
    <row r="1402" s="11" customFormat="1" hidden="1" x14ac:dyDescent="0.25"/>
    <row r="1403" s="11" customFormat="1" hidden="1" x14ac:dyDescent="0.25"/>
    <row r="1404" s="11" customFormat="1" hidden="1" x14ac:dyDescent="0.25"/>
    <row r="1405" s="11" customFormat="1" hidden="1" x14ac:dyDescent="0.25"/>
    <row r="1406" s="11" customFormat="1" hidden="1" x14ac:dyDescent="0.25"/>
    <row r="1407" s="11" customFormat="1" hidden="1" x14ac:dyDescent="0.25"/>
    <row r="1408" s="11" customFormat="1" hidden="1" x14ac:dyDescent="0.25"/>
    <row r="1409" s="11" customFormat="1" hidden="1" x14ac:dyDescent="0.25"/>
    <row r="1410" s="11" customFormat="1" hidden="1" x14ac:dyDescent="0.25"/>
    <row r="1411" s="11" customFormat="1" hidden="1" x14ac:dyDescent="0.25"/>
    <row r="1412" s="11" customFormat="1" hidden="1" x14ac:dyDescent="0.25"/>
    <row r="1413" s="11" customFormat="1" hidden="1" x14ac:dyDescent="0.25"/>
    <row r="1414" s="11" customFormat="1" hidden="1" x14ac:dyDescent="0.25"/>
    <row r="1415" s="11" customFormat="1" hidden="1" x14ac:dyDescent="0.25"/>
    <row r="1416" s="11" customFormat="1" hidden="1" x14ac:dyDescent="0.25"/>
    <row r="1417" s="11" customFormat="1" hidden="1" x14ac:dyDescent="0.25"/>
    <row r="1418" s="11" customFormat="1" hidden="1" x14ac:dyDescent="0.25"/>
    <row r="1419" s="11" customFormat="1" hidden="1" x14ac:dyDescent="0.25"/>
    <row r="1420" s="11" customFormat="1" hidden="1" x14ac:dyDescent="0.25"/>
    <row r="1421" s="11" customFormat="1" hidden="1" x14ac:dyDescent="0.25"/>
    <row r="1422" s="11" customFormat="1" hidden="1" x14ac:dyDescent="0.25"/>
    <row r="1423" s="11" customFormat="1" hidden="1" x14ac:dyDescent="0.25"/>
    <row r="1424" s="11" customFormat="1" hidden="1" x14ac:dyDescent="0.25"/>
    <row r="1425" s="11" customFormat="1" hidden="1" x14ac:dyDescent="0.25"/>
    <row r="1426" s="11" customFormat="1" hidden="1" x14ac:dyDescent="0.25"/>
    <row r="1427" s="11" customFormat="1" hidden="1" x14ac:dyDescent="0.25"/>
    <row r="1428" s="11" customFormat="1" hidden="1" x14ac:dyDescent="0.25"/>
    <row r="1429" s="11" customFormat="1" hidden="1" x14ac:dyDescent="0.25"/>
    <row r="1430" s="11" customFormat="1" hidden="1" x14ac:dyDescent="0.25"/>
    <row r="1431" s="11" customFormat="1" hidden="1" x14ac:dyDescent="0.25"/>
    <row r="1432" s="11" customFormat="1" hidden="1" x14ac:dyDescent="0.25"/>
    <row r="1433" s="11" customFormat="1" hidden="1" x14ac:dyDescent="0.25"/>
    <row r="1434" s="11" customFormat="1" hidden="1" x14ac:dyDescent="0.25"/>
    <row r="1435" s="11" customFormat="1" hidden="1" x14ac:dyDescent="0.25"/>
    <row r="1436" s="11" customFormat="1" hidden="1" x14ac:dyDescent="0.25"/>
    <row r="1437" s="11" customFormat="1" hidden="1" x14ac:dyDescent="0.25"/>
    <row r="1438" s="11" customFormat="1" hidden="1" x14ac:dyDescent="0.25"/>
    <row r="1439" s="11" customFormat="1" hidden="1" x14ac:dyDescent="0.25"/>
    <row r="1440" s="11" customFormat="1" hidden="1" x14ac:dyDescent="0.25"/>
    <row r="1441" s="11" customFormat="1" hidden="1" x14ac:dyDescent="0.25"/>
    <row r="1442" s="11" customFormat="1" hidden="1" x14ac:dyDescent="0.25"/>
    <row r="1443" s="11" customFormat="1" hidden="1" x14ac:dyDescent="0.25"/>
    <row r="1444" s="11" customFormat="1" hidden="1" x14ac:dyDescent="0.25"/>
    <row r="1445" s="11" customFormat="1" hidden="1" x14ac:dyDescent="0.25"/>
    <row r="1446" s="11" customFormat="1" hidden="1" x14ac:dyDescent="0.25"/>
    <row r="1447" s="11" customFormat="1" hidden="1" x14ac:dyDescent="0.25"/>
    <row r="1448" s="11" customFormat="1" hidden="1" x14ac:dyDescent="0.25"/>
    <row r="1449" s="11" customFormat="1" hidden="1" x14ac:dyDescent="0.25"/>
    <row r="1450" s="11" customFormat="1" hidden="1" x14ac:dyDescent="0.25"/>
    <row r="1451" s="11" customFormat="1" hidden="1" x14ac:dyDescent="0.25"/>
    <row r="1452" s="11" customFormat="1" hidden="1" x14ac:dyDescent="0.25"/>
    <row r="1453" s="11" customFormat="1" hidden="1" x14ac:dyDescent="0.25"/>
    <row r="1454" s="11" customFormat="1" hidden="1" x14ac:dyDescent="0.25"/>
    <row r="1455" s="11" customFormat="1" hidden="1" x14ac:dyDescent="0.25"/>
    <row r="1456" s="11" customFormat="1" hidden="1" x14ac:dyDescent="0.25"/>
    <row r="1457" s="11" customFormat="1" hidden="1" x14ac:dyDescent="0.25"/>
    <row r="1458" s="11" customFormat="1" hidden="1" x14ac:dyDescent="0.25"/>
    <row r="1459" s="11" customFormat="1" hidden="1" x14ac:dyDescent="0.25"/>
    <row r="1460" s="11" customFormat="1" hidden="1" x14ac:dyDescent="0.25"/>
    <row r="1461" s="11" customFormat="1" hidden="1" x14ac:dyDescent="0.25"/>
    <row r="1462" s="11" customFormat="1" hidden="1" x14ac:dyDescent="0.25"/>
    <row r="1463" s="11" customFormat="1" hidden="1" x14ac:dyDescent="0.25"/>
    <row r="1464" s="11" customFormat="1" hidden="1" x14ac:dyDescent="0.25"/>
    <row r="1465" s="11" customFormat="1" hidden="1" x14ac:dyDescent="0.25"/>
    <row r="1466" s="11" customFormat="1" hidden="1" x14ac:dyDescent="0.25"/>
    <row r="1467" s="11" customFormat="1" hidden="1" x14ac:dyDescent="0.25"/>
    <row r="1468" s="11" customFormat="1" hidden="1" x14ac:dyDescent="0.25"/>
    <row r="1469" s="11" customFormat="1" hidden="1" x14ac:dyDescent="0.25"/>
    <row r="1470" s="11" customFormat="1" hidden="1" x14ac:dyDescent="0.25"/>
    <row r="1471" s="11" customFormat="1" hidden="1" x14ac:dyDescent="0.25"/>
    <row r="1472" s="11" customFormat="1" hidden="1" x14ac:dyDescent="0.25"/>
    <row r="1473" s="11" customFormat="1" hidden="1" x14ac:dyDescent="0.25"/>
    <row r="1474" s="11" customFormat="1" hidden="1" x14ac:dyDescent="0.25"/>
    <row r="1475" s="11" customFormat="1" hidden="1" x14ac:dyDescent="0.25"/>
    <row r="1476" s="11" customFormat="1" hidden="1" x14ac:dyDescent="0.25"/>
    <row r="1477" s="11" customFormat="1" hidden="1" x14ac:dyDescent="0.25"/>
    <row r="1478" s="11" customFormat="1" hidden="1" x14ac:dyDescent="0.25"/>
    <row r="1479" s="11" customFormat="1" hidden="1" x14ac:dyDescent="0.25"/>
    <row r="1480" s="11" customFormat="1" hidden="1" x14ac:dyDescent="0.25"/>
    <row r="1481" s="11" customFormat="1" hidden="1" x14ac:dyDescent="0.25"/>
    <row r="1482" s="11" customFormat="1" hidden="1" x14ac:dyDescent="0.25"/>
    <row r="1483" s="11" customFormat="1" hidden="1" x14ac:dyDescent="0.25"/>
    <row r="1484" s="11" customFormat="1" hidden="1" x14ac:dyDescent="0.25"/>
    <row r="1485" s="11" customFormat="1" hidden="1" x14ac:dyDescent="0.25"/>
    <row r="1486" s="11" customFormat="1" hidden="1" x14ac:dyDescent="0.25"/>
    <row r="1487" s="11" customFormat="1" hidden="1" x14ac:dyDescent="0.25"/>
    <row r="1488" s="11" customFormat="1" hidden="1" x14ac:dyDescent="0.25"/>
    <row r="1489" s="11" customFormat="1" hidden="1" x14ac:dyDescent="0.25"/>
    <row r="1490" s="11" customFormat="1" hidden="1" x14ac:dyDescent="0.25"/>
    <row r="1491" s="11" customFormat="1" hidden="1" x14ac:dyDescent="0.25"/>
    <row r="1492" s="11" customFormat="1" hidden="1" x14ac:dyDescent="0.25"/>
    <row r="1493" s="11" customFormat="1" hidden="1" x14ac:dyDescent="0.25"/>
    <row r="1494" s="11" customFormat="1" hidden="1" x14ac:dyDescent="0.25"/>
    <row r="1495" s="11" customFormat="1" hidden="1" x14ac:dyDescent="0.25"/>
    <row r="1496" s="11" customFormat="1" hidden="1" x14ac:dyDescent="0.25"/>
    <row r="1497" s="11" customFormat="1" hidden="1" x14ac:dyDescent="0.25"/>
    <row r="1498" s="11" customFormat="1" hidden="1" x14ac:dyDescent="0.25"/>
    <row r="1499" s="11" customFormat="1" hidden="1" x14ac:dyDescent="0.25"/>
    <row r="1500" s="11" customFormat="1" hidden="1" x14ac:dyDescent="0.25"/>
    <row r="1501" s="11" customFormat="1" hidden="1" x14ac:dyDescent="0.25"/>
    <row r="1502" s="11" customFormat="1" hidden="1" x14ac:dyDescent="0.25"/>
    <row r="1503" s="11" customFormat="1" hidden="1" x14ac:dyDescent="0.25"/>
    <row r="1504" s="11" customFormat="1" hidden="1" x14ac:dyDescent="0.25"/>
    <row r="1505" s="11" customFormat="1" hidden="1" x14ac:dyDescent="0.25"/>
    <row r="1506" s="11" customFormat="1" hidden="1" x14ac:dyDescent="0.25"/>
    <row r="1507" s="11" customFormat="1" hidden="1" x14ac:dyDescent="0.25"/>
    <row r="1508" s="11" customFormat="1" hidden="1" x14ac:dyDescent="0.25"/>
    <row r="1509" s="11" customFormat="1" hidden="1" x14ac:dyDescent="0.25"/>
    <row r="1510" s="11" customFormat="1" hidden="1" x14ac:dyDescent="0.25"/>
    <row r="1511" s="11" customFormat="1" hidden="1" x14ac:dyDescent="0.25"/>
    <row r="1512" s="11" customFormat="1" hidden="1" x14ac:dyDescent="0.25"/>
    <row r="1513" s="11" customFormat="1" hidden="1" x14ac:dyDescent="0.25"/>
    <row r="1514" s="11" customFormat="1" hidden="1" x14ac:dyDescent="0.25"/>
    <row r="1515" s="11" customFormat="1" hidden="1" x14ac:dyDescent="0.25"/>
    <row r="1516" s="11" customFormat="1" hidden="1" x14ac:dyDescent="0.25"/>
    <row r="1517" s="11" customFormat="1" hidden="1" x14ac:dyDescent="0.25"/>
    <row r="1518" s="11" customFormat="1" hidden="1" x14ac:dyDescent="0.25"/>
    <row r="1519" s="11" customFormat="1" hidden="1" x14ac:dyDescent="0.25"/>
    <row r="1520" s="11" customFormat="1" hidden="1" x14ac:dyDescent="0.25"/>
    <row r="1521" s="11" customFormat="1" hidden="1" x14ac:dyDescent="0.25"/>
    <row r="1522" s="11" customFormat="1" hidden="1" x14ac:dyDescent="0.25"/>
    <row r="1523" s="11" customFormat="1" hidden="1" x14ac:dyDescent="0.25"/>
    <row r="1524" s="11" customFormat="1" hidden="1" x14ac:dyDescent="0.25"/>
    <row r="1525" s="11" customFormat="1" hidden="1" x14ac:dyDescent="0.25"/>
    <row r="1526" s="11" customFormat="1" hidden="1" x14ac:dyDescent="0.25"/>
    <row r="1527" s="11" customFormat="1" hidden="1" x14ac:dyDescent="0.25"/>
    <row r="1528" s="11" customFormat="1" hidden="1" x14ac:dyDescent="0.25"/>
    <row r="1529" s="11" customFormat="1" hidden="1" x14ac:dyDescent="0.25"/>
    <row r="1530" s="11" customFormat="1" hidden="1" x14ac:dyDescent="0.25"/>
    <row r="1531" s="11" customFormat="1" hidden="1" x14ac:dyDescent="0.25"/>
    <row r="1532" s="11" customFormat="1" hidden="1" x14ac:dyDescent="0.25"/>
    <row r="1533" s="11" customFormat="1" hidden="1" x14ac:dyDescent="0.25"/>
    <row r="1534" s="11" customFormat="1" hidden="1" x14ac:dyDescent="0.25"/>
    <row r="1535" s="11" customFormat="1" hidden="1" x14ac:dyDescent="0.25"/>
    <row r="1536" s="11" customFormat="1" hidden="1" x14ac:dyDescent="0.25"/>
    <row r="1537" s="11" customFormat="1" hidden="1" x14ac:dyDescent="0.25"/>
    <row r="1538" s="11" customFormat="1" hidden="1" x14ac:dyDescent="0.25"/>
    <row r="1539" s="11" customFormat="1" hidden="1" x14ac:dyDescent="0.25"/>
    <row r="1540" s="11" customFormat="1" hidden="1" x14ac:dyDescent="0.25"/>
    <row r="1541" s="11" customFormat="1" hidden="1" x14ac:dyDescent="0.25"/>
    <row r="1542" s="11" customFormat="1" hidden="1" x14ac:dyDescent="0.25"/>
    <row r="1543" s="11" customFormat="1" hidden="1" x14ac:dyDescent="0.25"/>
    <row r="1544" s="11" customFormat="1" hidden="1" x14ac:dyDescent="0.25"/>
    <row r="1545" s="11" customFormat="1" hidden="1" x14ac:dyDescent="0.25"/>
    <row r="1546" s="11" customFormat="1" hidden="1" x14ac:dyDescent="0.25"/>
    <row r="1547" s="11" customFormat="1" hidden="1" x14ac:dyDescent="0.25"/>
    <row r="1548" s="11" customFormat="1" hidden="1" x14ac:dyDescent="0.25"/>
    <row r="1549" s="11" customFormat="1" hidden="1" x14ac:dyDescent="0.25"/>
    <row r="1550" s="11" customFormat="1" hidden="1" x14ac:dyDescent="0.25"/>
    <row r="1551" s="11" customFormat="1" hidden="1" x14ac:dyDescent="0.25"/>
    <row r="1552" s="11" customFormat="1" hidden="1" x14ac:dyDescent="0.25"/>
    <row r="1553" s="11" customFormat="1" hidden="1" x14ac:dyDescent="0.25"/>
    <row r="1554" s="11" customFormat="1" hidden="1" x14ac:dyDescent="0.25"/>
    <row r="1555" s="11" customFormat="1" hidden="1" x14ac:dyDescent="0.25"/>
    <row r="1556" s="11" customFormat="1" hidden="1" x14ac:dyDescent="0.25"/>
    <row r="1557" s="11" customFormat="1" hidden="1" x14ac:dyDescent="0.25"/>
    <row r="1558" s="11" customFormat="1" hidden="1" x14ac:dyDescent="0.25"/>
    <row r="1559" s="11" customFormat="1" hidden="1" x14ac:dyDescent="0.25"/>
    <row r="1560" s="11" customFormat="1" hidden="1" x14ac:dyDescent="0.25"/>
    <row r="1561" s="11" customFormat="1" hidden="1" x14ac:dyDescent="0.25"/>
    <row r="1562" s="11" customFormat="1" hidden="1" x14ac:dyDescent="0.25"/>
    <row r="1563" s="11" customFormat="1" hidden="1" x14ac:dyDescent="0.25"/>
    <row r="1564" s="11" customFormat="1" hidden="1" x14ac:dyDescent="0.25"/>
    <row r="1565" s="11" customFormat="1" hidden="1" x14ac:dyDescent="0.25"/>
    <row r="1566" s="11" customFormat="1" hidden="1" x14ac:dyDescent="0.25"/>
    <row r="1567" s="11" customFormat="1" hidden="1" x14ac:dyDescent="0.25"/>
    <row r="1568" s="11" customFormat="1" hidden="1" x14ac:dyDescent="0.25"/>
    <row r="1569" s="11" customFormat="1" hidden="1" x14ac:dyDescent="0.25"/>
    <row r="1570" s="11" customFormat="1" hidden="1" x14ac:dyDescent="0.25"/>
    <row r="1571" s="11" customFormat="1" hidden="1" x14ac:dyDescent="0.25"/>
    <row r="1572" s="11" customFormat="1" hidden="1" x14ac:dyDescent="0.25"/>
    <row r="1573" s="11" customFormat="1" hidden="1" x14ac:dyDescent="0.25"/>
    <row r="1574" s="11" customFormat="1" hidden="1" x14ac:dyDescent="0.25"/>
    <row r="1575" s="11" customFormat="1" hidden="1" x14ac:dyDescent="0.25"/>
    <row r="1576" s="11" customFormat="1" hidden="1" x14ac:dyDescent="0.25"/>
    <row r="1577" s="11" customFormat="1" hidden="1" x14ac:dyDescent="0.25"/>
    <row r="1578" s="11" customFormat="1" hidden="1" x14ac:dyDescent="0.25"/>
    <row r="1579" s="11" customFormat="1" hidden="1" x14ac:dyDescent="0.25"/>
    <row r="1580" s="11" customFormat="1" hidden="1" x14ac:dyDescent="0.25"/>
    <row r="1581" s="11" customFormat="1" hidden="1" x14ac:dyDescent="0.25"/>
    <row r="1582" s="11" customFormat="1" hidden="1" x14ac:dyDescent="0.25"/>
    <row r="1583" s="11" customFormat="1" hidden="1" x14ac:dyDescent="0.25"/>
    <row r="1584" s="11" customFormat="1" hidden="1" x14ac:dyDescent="0.25"/>
    <row r="1585" s="11" customFormat="1" hidden="1" x14ac:dyDescent="0.25"/>
    <row r="1586" s="11" customFormat="1" hidden="1" x14ac:dyDescent="0.25"/>
    <row r="1587" s="11" customFormat="1" hidden="1" x14ac:dyDescent="0.25"/>
    <row r="1588" s="11" customFormat="1" hidden="1" x14ac:dyDescent="0.25"/>
    <row r="1589" s="11" customFormat="1" hidden="1" x14ac:dyDescent="0.25"/>
    <row r="1590" s="11" customFormat="1" hidden="1" x14ac:dyDescent="0.25"/>
    <row r="1591" s="11" customFormat="1" hidden="1" x14ac:dyDescent="0.25"/>
    <row r="1592" s="11" customFormat="1" hidden="1" x14ac:dyDescent="0.25"/>
    <row r="1593" s="11" customFormat="1" hidden="1" x14ac:dyDescent="0.25"/>
    <row r="1594" s="11" customFormat="1" hidden="1" x14ac:dyDescent="0.25"/>
    <row r="1595" s="11" customFormat="1" hidden="1" x14ac:dyDescent="0.25"/>
    <row r="1596" s="11" customFormat="1" hidden="1" x14ac:dyDescent="0.25"/>
    <row r="1597" s="11" customFormat="1" hidden="1" x14ac:dyDescent="0.25"/>
    <row r="1598" s="11" customFormat="1" hidden="1" x14ac:dyDescent="0.25"/>
    <row r="1599" s="11" customFormat="1" hidden="1" x14ac:dyDescent="0.25"/>
    <row r="1600" s="11" customFormat="1" hidden="1" x14ac:dyDescent="0.25"/>
    <row r="1601" s="11" customFormat="1" hidden="1" x14ac:dyDescent="0.25"/>
    <row r="1602" s="11" customFormat="1" hidden="1" x14ac:dyDescent="0.25"/>
    <row r="1603" s="11" customFormat="1" hidden="1" x14ac:dyDescent="0.25"/>
    <row r="1604" s="11" customFormat="1" hidden="1" x14ac:dyDescent="0.25"/>
    <row r="1605" s="11" customFormat="1" hidden="1" x14ac:dyDescent="0.25"/>
    <row r="1606" s="11" customFormat="1" hidden="1" x14ac:dyDescent="0.25"/>
    <row r="1607" s="11" customFormat="1" hidden="1" x14ac:dyDescent="0.25"/>
    <row r="1608" s="11" customFormat="1" hidden="1" x14ac:dyDescent="0.25"/>
    <row r="1609" s="11" customFormat="1" hidden="1" x14ac:dyDescent="0.25"/>
    <row r="1610" s="11" customFormat="1" hidden="1" x14ac:dyDescent="0.25"/>
    <row r="1611" s="11" customFormat="1" hidden="1" x14ac:dyDescent="0.25"/>
    <row r="1612" s="11" customFormat="1" hidden="1" x14ac:dyDescent="0.25"/>
    <row r="1613" s="11" customFormat="1" hidden="1" x14ac:dyDescent="0.25"/>
    <row r="1614" s="11" customFormat="1" hidden="1" x14ac:dyDescent="0.25"/>
    <row r="1615" s="11" customFormat="1" hidden="1" x14ac:dyDescent="0.25"/>
    <row r="1616" s="11" customFormat="1" hidden="1" x14ac:dyDescent="0.25"/>
    <row r="1617" s="11" customFormat="1" hidden="1" x14ac:dyDescent="0.25"/>
    <row r="1618" s="11" customFormat="1" hidden="1" x14ac:dyDescent="0.25"/>
    <row r="1619" s="11" customFormat="1" hidden="1" x14ac:dyDescent="0.25"/>
    <row r="1620" s="11" customFormat="1" hidden="1" x14ac:dyDescent="0.25"/>
    <row r="1621" s="11" customFormat="1" hidden="1" x14ac:dyDescent="0.25"/>
    <row r="1622" s="11" customFormat="1" hidden="1" x14ac:dyDescent="0.25"/>
    <row r="1623" s="11" customFormat="1" hidden="1" x14ac:dyDescent="0.25"/>
    <row r="1624" s="11" customFormat="1" hidden="1" x14ac:dyDescent="0.25"/>
    <row r="1625" s="11" customFormat="1" hidden="1" x14ac:dyDescent="0.25"/>
    <row r="1626" s="11" customFormat="1" hidden="1" x14ac:dyDescent="0.25"/>
    <row r="1627" s="11" customFormat="1" hidden="1" x14ac:dyDescent="0.25"/>
    <row r="1628" s="11" customFormat="1" hidden="1" x14ac:dyDescent="0.25"/>
    <row r="1629" s="11" customFormat="1" hidden="1" x14ac:dyDescent="0.25"/>
    <row r="1630" s="11" customFormat="1" hidden="1" x14ac:dyDescent="0.25"/>
    <row r="1631" s="11" customFormat="1" hidden="1" x14ac:dyDescent="0.25"/>
    <row r="1632" s="11" customFormat="1" hidden="1" x14ac:dyDescent="0.25"/>
    <row r="1633" s="11" customFormat="1" hidden="1" x14ac:dyDescent="0.25"/>
    <row r="1634" s="11" customFormat="1" hidden="1" x14ac:dyDescent="0.25"/>
    <row r="1635" s="11" customFormat="1" hidden="1" x14ac:dyDescent="0.25"/>
    <row r="1636" s="11" customFormat="1" hidden="1" x14ac:dyDescent="0.25"/>
    <row r="1637" s="11" customFormat="1" hidden="1" x14ac:dyDescent="0.25"/>
    <row r="1638" s="11" customFormat="1" hidden="1" x14ac:dyDescent="0.25"/>
    <row r="1639" s="11" customFormat="1" hidden="1" x14ac:dyDescent="0.25"/>
    <row r="1640" s="11" customFormat="1" hidden="1" x14ac:dyDescent="0.25"/>
    <row r="1641" s="11" customFormat="1" hidden="1" x14ac:dyDescent="0.25"/>
    <row r="1642" s="11" customFormat="1" hidden="1" x14ac:dyDescent="0.25"/>
    <row r="1643" s="11" customFormat="1" hidden="1" x14ac:dyDescent="0.25"/>
    <row r="1644" s="11" customFormat="1" hidden="1" x14ac:dyDescent="0.25"/>
    <row r="1645" s="11" customFormat="1" hidden="1" x14ac:dyDescent="0.25"/>
    <row r="1646" s="11" customFormat="1" hidden="1" x14ac:dyDescent="0.25"/>
    <row r="1647" s="11" customFormat="1" hidden="1" x14ac:dyDescent="0.25"/>
    <row r="1648" s="11" customFormat="1" hidden="1" x14ac:dyDescent="0.25"/>
    <row r="1649" s="11" customFormat="1" hidden="1" x14ac:dyDescent="0.25"/>
    <row r="1650" s="11" customFormat="1" hidden="1" x14ac:dyDescent="0.25"/>
    <row r="1651" s="11" customFormat="1" hidden="1" x14ac:dyDescent="0.25"/>
    <row r="1652" s="11" customFormat="1" hidden="1" x14ac:dyDescent="0.25"/>
    <row r="1653" s="11" customFormat="1" hidden="1" x14ac:dyDescent="0.25"/>
    <row r="1654" s="11" customFormat="1" hidden="1" x14ac:dyDescent="0.25"/>
    <row r="1655" s="11" customFormat="1" hidden="1" x14ac:dyDescent="0.25"/>
    <row r="1656" s="11" customFormat="1" hidden="1" x14ac:dyDescent="0.25"/>
    <row r="1657" s="11" customFormat="1" hidden="1" x14ac:dyDescent="0.25"/>
    <row r="1658" s="11" customFormat="1" hidden="1" x14ac:dyDescent="0.25"/>
    <row r="1659" s="11" customFormat="1" hidden="1" x14ac:dyDescent="0.25"/>
    <row r="1660" s="11" customFormat="1" hidden="1" x14ac:dyDescent="0.25"/>
    <row r="1661" s="11" customFormat="1" hidden="1" x14ac:dyDescent="0.25"/>
    <row r="1662" s="11" customFormat="1" hidden="1" x14ac:dyDescent="0.25"/>
    <row r="1663" s="11" customFormat="1" hidden="1" x14ac:dyDescent="0.25"/>
    <row r="1664" s="11" customFormat="1" hidden="1" x14ac:dyDescent="0.25"/>
    <row r="1665" s="11" customFormat="1" hidden="1" x14ac:dyDescent="0.25"/>
    <row r="1666" s="11" customFormat="1" hidden="1" x14ac:dyDescent="0.25"/>
    <row r="1667" s="11" customFormat="1" hidden="1" x14ac:dyDescent="0.25"/>
    <row r="1668" s="11" customFormat="1" hidden="1" x14ac:dyDescent="0.25"/>
    <row r="1669" s="11" customFormat="1" hidden="1" x14ac:dyDescent="0.25"/>
    <row r="1670" s="11" customFormat="1" hidden="1" x14ac:dyDescent="0.25"/>
    <row r="1671" s="11" customFormat="1" hidden="1" x14ac:dyDescent="0.25"/>
    <row r="1672" s="11" customFormat="1" hidden="1" x14ac:dyDescent="0.25"/>
    <row r="1673" s="11" customFormat="1" hidden="1" x14ac:dyDescent="0.25"/>
    <row r="1674" s="11" customFormat="1" hidden="1" x14ac:dyDescent="0.25"/>
    <row r="1675" s="11" customFormat="1" hidden="1" x14ac:dyDescent="0.25"/>
    <row r="1676" s="11" customFormat="1" hidden="1" x14ac:dyDescent="0.25"/>
    <row r="1677" s="11" customFormat="1" hidden="1" x14ac:dyDescent="0.25"/>
    <row r="1678" s="11" customFormat="1" hidden="1" x14ac:dyDescent="0.25"/>
    <row r="1679" s="11" customFormat="1" hidden="1" x14ac:dyDescent="0.25"/>
    <row r="1680" s="11" customFormat="1" hidden="1" x14ac:dyDescent="0.25"/>
    <row r="1681" s="11" customFormat="1" hidden="1" x14ac:dyDescent="0.25"/>
    <row r="1682" s="11" customFormat="1" hidden="1" x14ac:dyDescent="0.25"/>
    <row r="1683" s="11" customFormat="1" hidden="1" x14ac:dyDescent="0.25"/>
    <row r="1684" s="11" customFormat="1" hidden="1" x14ac:dyDescent="0.25"/>
    <row r="1685" s="11" customFormat="1" hidden="1" x14ac:dyDescent="0.25"/>
    <row r="1686" s="11" customFormat="1" hidden="1" x14ac:dyDescent="0.25"/>
    <row r="1687" s="11" customFormat="1" hidden="1" x14ac:dyDescent="0.25"/>
    <row r="1688" s="11" customFormat="1" hidden="1" x14ac:dyDescent="0.25"/>
    <row r="1689" s="11" customFormat="1" hidden="1" x14ac:dyDescent="0.25"/>
    <row r="1690" s="11" customFormat="1" hidden="1" x14ac:dyDescent="0.25"/>
    <row r="1691" s="11" customFormat="1" hidden="1" x14ac:dyDescent="0.25"/>
    <row r="1692" s="11" customFormat="1" hidden="1" x14ac:dyDescent="0.25"/>
    <row r="1693" s="11" customFormat="1" hidden="1" x14ac:dyDescent="0.25"/>
    <row r="1694" s="11" customFormat="1" hidden="1" x14ac:dyDescent="0.25"/>
    <row r="1695" s="11" customFormat="1" hidden="1" x14ac:dyDescent="0.25"/>
    <row r="1696" s="11" customFormat="1" hidden="1" x14ac:dyDescent="0.25"/>
    <row r="1697" s="11" customFormat="1" hidden="1" x14ac:dyDescent="0.25"/>
    <row r="1698" s="11" customFormat="1" hidden="1" x14ac:dyDescent="0.25"/>
    <row r="1699" s="11" customFormat="1" hidden="1" x14ac:dyDescent="0.25"/>
    <row r="1700" s="11" customFormat="1" hidden="1" x14ac:dyDescent="0.25"/>
    <row r="1701" s="11" customFormat="1" hidden="1" x14ac:dyDescent="0.25"/>
    <row r="1702" s="11" customFormat="1" hidden="1" x14ac:dyDescent="0.25"/>
    <row r="1703" s="11" customFormat="1" hidden="1" x14ac:dyDescent="0.25"/>
    <row r="1704" s="11" customFormat="1" hidden="1" x14ac:dyDescent="0.25"/>
    <row r="1705" s="11" customFormat="1" hidden="1" x14ac:dyDescent="0.25"/>
    <row r="1706" s="11" customFormat="1" hidden="1" x14ac:dyDescent="0.25"/>
    <row r="1048544" hidden="1" x14ac:dyDescent="0.25"/>
    <row r="1048545" hidden="1" x14ac:dyDescent="0.25"/>
    <row r="1048553" hidden="1"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EF1553-C344-4C57-A41B-20607AAE3FD9}">
  <sheetPr>
    <tabColor theme="5"/>
  </sheetPr>
  <dimension ref="A1:D1003"/>
  <sheetViews>
    <sheetView showGridLines="0" workbookViewId="0">
      <selection activeCell="D61" sqref="D61"/>
    </sheetView>
  </sheetViews>
  <sheetFormatPr baseColWidth="10" defaultRowHeight="15" x14ac:dyDescent="0.25"/>
  <cols>
    <col min="1" max="1" width="22.42578125" bestFit="1" customWidth="1"/>
    <col min="2" max="2" width="20.5703125" bestFit="1" customWidth="1"/>
    <col min="3" max="3" width="19.28515625" bestFit="1" customWidth="1"/>
    <col min="4" max="4" width="21.28515625" bestFit="1" customWidth="1"/>
  </cols>
  <sheetData>
    <row r="1" spans="1:4" x14ac:dyDescent="0.25">
      <c r="A1" t="s">
        <v>5</v>
      </c>
    </row>
    <row r="3" spans="1:4" x14ac:dyDescent="0.25">
      <c r="A3" t="s">
        <v>1</v>
      </c>
      <c r="B3" t="s">
        <v>2</v>
      </c>
      <c r="C3" t="s">
        <v>3</v>
      </c>
      <c r="D3" t="s">
        <v>4</v>
      </c>
    </row>
    <row r="4" spans="1:4" x14ac:dyDescent="0.25">
      <c r="A4">
        <v>25029</v>
      </c>
      <c r="B4" s="2">
        <v>44329</v>
      </c>
      <c r="C4" s="2">
        <v>44330</v>
      </c>
      <c r="D4">
        <v>18525</v>
      </c>
    </row>
    <row r="5" spans="1:4" x14ac:dyDescent="0.25">
      <c r="A5">
        <v>25203</v>
      </c>
      <c r="B5" s="2">
        <v>44329</v>
      </c>
      <c r="C5" s="2">
        <v>44330</v>
      </c>
      <c r="D5">
        <v>13920</v>
      </c>
    </row>
    <row r="6" spans="1:4" x14ac:dyDescent="0.25">
      <c r="A6">
        <v>25208</v>
      </c>
      <c r="B6" s="2">
        <v>44329</v>
      </c>
      <c r="C6" s="2">
        <v>44330</v>
      </c>
      <c r="D6">
        <v>11712</v>
      </c>
    </row>
    <row r="7" spans="1:4" x14ac:dyDescent="0.25">
      <c r="A7">
        <v>25210</v>
      </c>
      <c r="B7" s="2">
        <v>44329</v>
      </c>
      <c r="C7" s="2">
        <v>44330</v>
      </c>
      <c r="D7">
        <v>12959</v>
      </c>
    </row>
    <row r="8" spans="1:4" x14ac:dyDescent="0.25">
      <c r="A8">
        <v>25247</v>
      </c>
      <c r="B8" s="2">
        <v>44329</v>
      </c>
      <c r="C8" s="2">
        <v>44330</v>
      </c>
      <c r="D8">
        <v>16810</v>
      </c>
    </row>
    <row r="9" spans="1:4" x14ac:dyDescent="0.25">
      <c r="A9">
        <v>25022</v>
      </c>
      <c r="B9" s="2">
        <v>44329</v>
      </c>
      <c r="C9" s="2">
        <v>44331</v>
      </c>
      <c r="D9">
        <v>18950</v>
      </c>
    </row>
    <row r="10" spans="1:4" x14ac:dyDescent="0.25">
      <c r="A10">
        <v>25118</v>
      </c>
      <c r="B10" s="2">
        <v>44329</v>
      </c>
      <c r="C10" s="2">
        <v>44331</v>
      </c>
      <c r="D10">
        <v>18925</v>
      </c>
    </row>
    <row r="11" spans="1:4" x14ac:dyDescent="0.25">
      <c r="A11">
        <v>25200</v>
      </c>
      <c r="B11" s="2">
        <v>44329</v>
      </c>
      <c r="C11" s="2">
        <v>44331</v>
      </c>
      <c r="D11">
        <v>11176</v>
      </c>
    </row>
    <row r="12" spans="1:4" x14ac:dyDescent="0.25">
      <c r="A12">
        <v>25201</v>
      </c>
      <c r="B12" s="2">
        <v>44329</v>
      </c>
      <c r="C12" s="2">
        <v>44332</v>
      </c>
      <c r="D12">
        <v>12984</v>
      </c>
    </row>
    <row r="13" spans="1:4" x14ac:dyDescent="0.25">
      <c r="A13">
        <v>25031</v>
      </c>
      <c r="B13" s="2">
        <v>44329</v>
      </c>
      <c r="C13" s="2">
        <v>44340</v>
      </c>
      <c r="D13">
        <v>18685</v>
      </c>
    </row>
    <row r="14" spans="1:4" x14ac:dyDescent="0.25">
      <c r="A14">
        <v>25090</v>
      </c>
      <c r="B14" s="2">
        <v>44329</v>
      </c>
      <c r="C14" s="2">
        <v>44336</v>
      </c>
      <c r="D14">
        <v>18644</v>
      </c>
    </row>
    <row r="15" spans="1:4" x14ac:dyDescent="0.25">
      <c r="A15">
        <v>25154</v>
      </c>
      <c r="B15" s="2">
        <v>44329</v>
      </c>
      <c r="C15" s="2">
        <v>44339</v>
      </c>
      <c r="D15">
        <v>18785</v>
      </c>
    </row>
    <row r="16" spans="1:4" x14ac:dyDescent="0.25">
      <c r="A16">
        <v>18987</v>
      </c>
      <c r="B16" s="2">
        <v>44239</v>
      </c>
      <c r="C16" s="2">
        <v>44243</v>
      </c>
      <c r="D16">
        <v>18644</v>
      </c>
    </row>
    <row r="17" spans="1:4" x14ac:dyDescent="0.25">
      <c r="A17">
        <v>18997</v>
      </c>
      <c r="B17" s="2">
        <v>44239</v>
      </c>
      <c r="C17" s="2">
        <v>44247</v>
      </c>
      <c r="D17">
        <v>18950</v>
      </c>
    </row>
    <row r="18" spans="1:4" x14ac:dyDescent="0.25">
      <c r="A18">
        <v>19045</v>
      </c>
      <c r="B18" s="2">
        <v>44239</v>
      </c>
      <c r="C18" s="2">
        <v>44240</v>
      </c>
      <c r="D18">
        <v>18685</v>
      </c>
    </row>
    <row r="19" spans="1:4" x14ac:dyDescent="0.25">
      <c r="A19">
        <v>19006</v>
      </c>
      <c r="B19" s="2">
        <v>44239</v>
      </c>
      <c r="C19" s="2">
        <v>44242</v>
      </c>
      <c r="D19">
        <v>18525</v>
      </c>
    </row>
    <row r="20" spans="1:4" x14ac:dyDescent="0.25">
      <c r="A20">
        <v>19085</v>
      </c>
      <c r="B20" s="2">
        <v>44239</v>
      </c>
      <c r="C20" s="2">
        <v>44242</v>
      </c>
      <c r="D20">
        <v>18927</v>
      </c>
    </row>
    <row r="21" spans="1:4" x14ac:dyDescent="0.25">
      <c r="A21">
        <v>19111</v>
      </c>
      <c r="B21" s="2">
        <v>44239</v>
      </c>
      <c r="C21" s="2">
        <v>44242</v>
      </c>
      <c r="D21">
        <v>18925</v>
      </c>
    </row>
    <row r="22" spans="1:4" x14ac:dyDescent="0.25">
      <c r="A22">
        <v>19204</v>
      </c>
      <c r="B22" s="2">
        <v>44239</v>
      </c>
      <c r="C22" s="2">
        <v>44242</v>
      </c>
      <c r="D22">
        <v>11253</v>
      </c>
    </row>
    <row r="23" spans="1:4" x14ac:dyDescent="0.25">
      <c r="A23">
        <v>19115</v>
      </c>
      <c r="B23" s="2">
        <v>44239</v>
      </c>
      <c r="C23" s="2">
        <v>44241</v>
      </c>
      <c r="D23">
        <v>18785</v>
      </c>
    </row>
    <row r="24" spans="1:4" x14ac:dyDescent="0.25">
      <c r="A24">
        <v>19160</v>
      </c>
      <c r="B24" s="2">
        <v>44239</v>
      </c>
      <c r="C24" s="2">
        <v>44241</v>
      </c>
      <c r="D24">
        <v>11300</v>
      </c>
    </row>
    <row r="25" spans="1:4" x14ac:dyDescent="0.25">
      <c r="A25">
        <v>19176</v>
      </c>
      <c r="B25" s="2">
        <v>44239</v>
      </c>
      <c r="C25" s="2">
        <v>44241</v>
      </c>
      <c r="D25">
        <v>11868</v>
      </c>
    </row>
    <row r="26" spans="1:4" x14ac:dyDescent="0.25">
      <c r="A26">
        <v>14989</v>
      </c>
      <c r="B26" s="2">
        <v>44177</v>
      </c>
      <c r="C26" s="2">
        <v>44178</v>
      </c>
      <c r="D26">
        <v>18972</v>
      </c>
    </row>
    <row r="27" spans="1:4" x14ac:dyDescent="0.25">
      <c r="A27">
        <v>14994</v>
      </c>
      <c r="B27" s="2">
        <v>44177</v>
      </c>
      <c r="C27" s="2">
        <v>44178</v>
      </c>
      <c r="D27">
        <v>18604</v>
      </c>
    </row>
    <row r="28" spans="1:4" x14ac:dyDescent="0.25">
      <c r="A28">
        <v>15008</v>
      </c>
      <c r="B28" s="2">
        <v>44177</v>
      </c>
      <c r="C28" s="2">
        <v>44178</v>
      </c>
      <c r="D28">
        <v>18961</v>
      </c>
    </row>
    <row r="29" spans="1:4" x14ac:dyDescent="0.25">
      <c r="A29">
        <v>15011</v>
      </c>
      <c r="B29" s="2">
        <v>44177</v>
      </c>
      <c r="C29" s="2">
        <v>44180</v>
      </c>
      <c r="D29">
        <v>18839</v>
      </c>
    </row>
    <row r="30" spans="1:4" x14ac:dyDescent="0.25">
      <c r="A30">
        <v>15029</v>
      </c>
      <c r="B30" s="2">
        <v>44177</v>
      </c>
      <c r="C30" s="2">
        <v>44180</v>
      </c>
      <c r="D30">
        <v>18855</v>
      </c>
    </row>
    <row r="31" spans="1:4" x14ac:dyDescent="0.25">
      <c r="A31">
        <v>15023</v>
      </c>
      <c r="B31" s="2">
        <v>44177</v>
      </c>
      <c r="C31" s="2">
        <v>44179</v>
      </c>
      <c r="D31">
        <v>18811</v>
      </c>
    </row>
    <row r="32" spans="1:4" x14ac:dyDescent="0.25">
      <c r="A32">
        <v>15077</v>
      </c>
      <c r="B32" s="2">
        <v>44177</v>
      </c>
      <c r="C32" s="2">
        <v>44179</v>
      </c>
      <c r="D32">
        <v>18573</v>
      </c>
    </row>
    <row r="33" spans="1:4" x14ac:dyDescent="0.25">
      <c r="A33">
        <v>21121</v>
      </c>
      <c r="B33" s="2">
        <v>44268</v>
      </c>
      <c r="C33" s="2">
        <v>44269</v>
      </c>
      <c r="D33">
        <v>13491</v>
      </c>
    </row>
    <row r="34" spans="1:4" x14ac:dyDescent="0.25">
      <c r="A34">
        <v>20988</v>
      </c>
      <c r="B34" s="2">
        <v>44268</v>
      </c>
      <c r="C34" s="2">
        <v>44270</v>
      </c>
      <c r="D34">
        <v>18972</v>
      </c>
    </row>
    <row r="35" spans="1:4" x14ac:dyDescent="0.25">
      <c r="A35">
        <v>21089</v>
      </c>
      <c r="B35" s="2">
        <v>44268</v>
      </c>
      <c r="C35" s="2">
        <v>44270</v>
      </c>
      <c r="D35">
        <v>18961</v>
      </c>
    </row>
    <row r="36" spans="1:4" x14ac:dyDescent="0.25">
      <c r="A36">
        <v>21112</v>
      </c>
      <c r="B36" s="2">
        <v>44268</v>
      </c>
      <c r="C36" s="2">
        <v>44270</v>
      </c>
      <c r="D36">
        <v>13707</v>
      </c>
    </row>
    <row r="37" spans="1:4" x14ac:dyDescent="0.25">
      <c r="A37">
        <v>20959</v>
      </c>
      <c r="B37" s="2">
        <v>44268</v>
      </c>
      <c r="C37" s="2">
        <v>44271</v>
      </c>
      <c r="D37">
        <v>18604</v>
      </c>
    </row>
    <row r="38" spans="1:4" x14ac:dyDescent="0.25">
      <c r="A38">
        <v>21020</v>
      </c>
      <c r="B38" s="2">
        <v>44268</v>
      </c>
      <c r="C38" s="2">
        <v>44271</v>
      </c>
      <c r="D38">
        <v>18573</v>
      </c>
    </row>
    <row r="39" spans="1:4" x14ac:dyDescent="0.25">
      <c r="A39">
        <v>21033</v>
      </c>
      <c r="B39" s="2">
        <v>44268</v>
      </c>
      <c r="C39" s="2">
        <v>44271</v>
      </c>
      <c r="D39">
        <v>18839</v>
      </c>
    </row>
    <row r="40" spans="1:4" x14ac:dyDescent="0.25">
      <c r="A40">
        <v>21041</v>
      </c>
      <c r="B40" s="2">
        <v>44268</v>
      </c>
      <c r="C40" s="2">
        <v>44271</v>
      </c>
      <c r="D40">
        <v>18811</v>
      </c>
    </row>
    <row r="41" spans="1:4" x14ac:dyDescent="0.25">
      <c r="A41">
        <v>21084</v>
      </c>
      <c r="B41" s="2">
        <v>44268</v>
      </c>
      <c r="C41" s="2">
        <v>44271</v>
      </c>
      <c r="D41">
        <v>18855</v>
      </c>
    </row>
    <row r="42" spans="1:4" x14ac:dyDescent="0.25">
      <c r="A42">
        <v>21111</v>
      </c>
      <c r="B42" s="2">
        <v>44268</v>
      </c>
      <c r="C42" s="2">
        <v>44271</v>
      </c>
      <c r="D42">
        <v>16213</v>
      </c>
    </row>
    <row r="43" spans="1:4" x14ac:dyDescent="0.25">
      <c r="A43">
        <v>21114</v>
      </c>
      <c r="B43" s="2">
        <v>44268</v>
      </c>
      <c r="C43" s="2">
        <v>44271</v>
      </c>
      <c r="D43">
        <v>15402</v>
      </c>
    </row>
    <row r="44" spans="1:4" x14ac:dyDescent="0.25">
      <c r="A44">
        <v>8169</v>
      </c>
      <c r="B44" s="2">
        <v>44055</v>
      </c>
      <c r="C44" s="2">
        <v>44056</v>
      </c>
      <c r="D44">
        <v>18925</v>
      </c>
    </row>
    <row r="45" spans="1:4" x14ac:dyDescent="0.25">
      <c r="A45">
        <v>8230</v>
      </c>
      <c r="B45" s="2">
        <v>44055</v>
      </c>
      <c r="C45" s="2">
        <v>44056</v>
      </c>
      <c r="D45">
        <v>13941</v>
      </c>
    </row>
    <row r="46" spans="1:4" x14ac:dyDescent="0.25">
      <c r="A46">
        <v>8237</v>
      </c>
      <c r="B46" s="2">
        <v>44055</v>
      </c>
      <c r="C46" s="2">
        <v>44056</v>
      </c>
      <c r="D46">
        <v>15507</v>
      </c>
    </row>
    <row r="47" spans="1:4" x14ac:dyDescent="0.25">
      <c r="A47">
        <v>8049</v>
      </c>
      <c r="B47" s="2">
        <v>44055</v>
      </c>
      <c r="C47" s="2">
        <v>44057</v>
      </c>
      <c r="D47">
        <v>18950</v>
      </c>
    </row>
    <row r="48" spans="1:4" x14ac:dyDescent="0.25">
      <c r="A48">
        <v>8058</v>
      </c>
      <c r="B48" s="2">
        <v>44055</v>
      </c>
      <c r="C48" s="2">
        <v>44057</v>
      </c>
      <c r="D48">
        <v>18525</v>
      </c>
    </row>
    <row r="49" spans="1:4" x14ac:dyDescent="0.25">
      <c r="A49">
        <v>8130</v>
      </c>
      <c r="B49" s="2">
        <v>44055</v>
      </c>
      <c r="C49" s="2">
        <v>44057</v>
      </c>
      <c r="D49">
        <v>18644</v>
      </c>
    </row>
    <row r="50" spans="1:4" x14ac:dyDescent="0.25">
      <c r="A50">
        <v>8152</v>
      </c>
      <c r="B50" s="2">
        <v>44055</v>
      </c>
      <c r="C50" s="2">
        <v>44057</v>
      </c>
      <c r="D50">
        <v>18927</v>
      </c>
    </row>
    <row r="51" spans="1:4" x14ac:dyDescent="0.25">
      <c r="A51">
        <v>8059</v>
      </c>
      <c r="B51" s="2">
        <v>44055</v>
      </c>
      <c r="C51" s="2">
        <v>44058</v>
      </c>
      <c r="D51">
        <v>18685</v>
      </c>
    </row>
    <row r="52" spans="1:4" x14ac:dyDescent="0.25">
      <c r="A52">
        <v>8190</v>
      </c>
      <c r="B52" s="2">
        <v>44055</v>
      </c>
      <c r="C52" s="2">
        <v>44058</v>
      </c>
      <c r="D52">
        <v>18785</v>
      </c>
    </row>
    <row r="53" spans="1:4" x14ac:dyDescent="0.25">
      <c r="A53">
        <v>8249</v>
      </c>
      <c r="B53" s="2">
        <v>44055</v>
      </c>
      <c r="C53" s="2">
        <v>44060</v>
      </c>
      <c r="D53">
        <v>14079</v>
      </c>
    </row>
    <row r="54" spans="1:4" x14ac:dyDescent="0.25">
      <c r="A54">
        <v>13109</v>
      </c>
      <c r="B54" s="2">
        <v>44147</v>
      </c>
      <c r="C54" s="2">
        <v>44149</v>
      </c>
      <c r="D54">
        <v>18950</v>
      </c>
    </row>
    <row r="55" spans="1:4" x14ac:dyDescent="0.25">
      <c r="A55">
        <v>13122</v>
      </c>
      <c r="B55" s="2">
        <v>44147</v>
      </c>
      <c r="C55" s="2">
        <v>44152</v>
      </c>
      <c r="D55">
        <v>18685</v>
      </c>
    </row>
    <row r="56" spans="1:4" x14ac:dyDescent="0.25">
      <c r="A56">
        <v>13205</v>
      </c>
      <c r="B56" s="2">
        <v>44147</v>
      </c>
      <c r="C56" s="2">
        <v>44149</v>
      </c>
      <c r="D56">
        <v>18925</v>
      </c>
    </row>
    <row r="57" spans="1:4" x14ac:dyDescent="0.25">
      <c r="A57">
        <v>13183</v>
      </c>
      <c r="B57" s="2">
        <v>44147</v>
      </c>
      <c r="C57" s="2">
        <v>44150</v>
      </c>
      <c r="D57">
        <v>18644</v>
      </c>
    </row>
    <row r="58" spans="1:4" x14ac:dyDescent="0.25">
      <c r="A58">
        <v>13267</v>
      </c>
      <c r="B58" s="2">
        <v>44147</v>
      </c>
      <c r="C58" s="2">
        <v>44150</v>
      </c>
      <c r="D58">
        <v>18927</v>
      </c>
    </row>
    <row r="59" spans="1:4" x14ac:dyDescent="0.25">
      <c r="A59">
        <v>13291</v>
      </c>
      <c r="B59" s="2">
        <v>44147</v>
      </c>
      <c r="C59" s="2">
        <v>44150</v>
      </c>
      <c r="D59">
        <v>16950</v>
      </c>
    </row>
    <row r="60" spans="1:4" x14ac:dyDescent="0.25">
      <c r="A60">
        <v>13125</v>
      </c>
      <c r="B60" s="2">
        <v>44147</v>
      </c>
      <c r="C60" s="2">
        <v>44148</v>
      </c>
      <c r="D60">
        <v>18525</v>
      </c>
    </row>
    <row r="61" spans="1:4" x14ac:dyDescent="0.25">
      <c r="A61">
        <v>13223</v>
      </c>
      <c r="B61" s="2">
        <v>44147</v>
      </c>
      <c r="C61" s="2">
        <v>44148</v>
      </c>
      <c r="D61">
        <v>18785</v>
      </c>
    </row>
    <row r="62" spans="1:4" x14ac:dyDescent="0.25">
      <c r="A62">
        <v>27495</v>
      </c>
      <c r="B62" s="2">
        <v>44360</v>
      </c>
      <c r="C62" s="2">
        <v>44363</v>
      </c>
      <c r="D62">
        <v>11019</v>
      </c>
    </row>
    <row r="63" spans="1:4" x14ac:dyDescent="0.25">
      <c r="A63">
        <v>27320</v>
      </c>
      <c r="B63" s="2">
        <v>44360</v>
      </c>
      <c r="C63" s="2">
        <v>44361</v>
      </c>
      <c r="D63">
        <v>18972</v>
      </c>
    </row>
    <row r="64" spans="1:4" x14ac:dyDescent="0.25">
      <c r="A64">
        <v>27339</v>
      </c>
      <c r="B64" s="2">
        <v>44360</v>
      </c>
      <c r="C64" s="2">
        <v>44361</v>
      </c>
      <c r="D64">
        <v>18604</v>
      </c>
    </row>
    <row r="65" spans="1:4" x14ac:dyDescent="0.25">
      <c r="A65">
        <v>27463</v>
      </c>
      <c r="B65" s="2">
        <v>44360</v>
      </c>
      <c r="C65" s="2">
        <v>44361</v>
      </c>
      <c r="D65">
        <v>18855</v>
      </c>
    </row>
    <row r="66" spans="1:4" x14ac:dyDescent="0.25">
      <c r="A66">
        <v>27466</v>
      </c>
      <c r="B66" s="2">
        <v>44360</v>
      </c>
      <c r="C66" s="2">
        <v>44361</v>
      </c>
      <c r="D66">
        <v>18961</v>
      </c>
    </row>
    <row r="67" spans="1:4" x14ac:dyDescent="0.25">
      <c r="A67">
        <v>27518</v>
      </c>
      <c r="B67" s="2">
        <v>44360</v>
      </c>
      <c r="C67" s="2">
        <v>44361</v>
      </c>
      <c r="D67">
        <v>18089</v>
      </c>
    </row>
    <row r="68" spans="1:4" x14ac:dyDescent="0.25">
      <c r="A68">
        <v>27464</v>
      </c>
      <c r="B68" s="2">
        <v>44360</v>
      </c>
      <c r="C68" s="2">
        <v>44362</v>
      </c>
      <c r="D68">
        <v>18811</v>
      </c>
    </row>
    <row r="69" spans="1:4" x14ac:dyDescent="0.25">
      <c r="A69">
        <v>27471</v>
      </c>
      <c r="B69" s="2">
        <v>44360</v>
      </c>
      <c r="C69" s="2">
        <v>44362</v>
      </c>
      <c r="D69">
        <v>18839</v>
      </c>
    </row>
    <row r="70" spans="1:4" x14ac:dyDescent="0.25">
      <c r="A70">
        <v>27474</v>
      </c>
      <c r="B70" s="2">
        <v>44360</v>
      </c>
      <c r="C70" s="2">
        <v>44362</v>
      </c>
      <c r="D70">
        <v>18573</v>
      </c>
    </row>
    <row r="71" spans="1:4" x14ac:dyDescent="0.25">
      <c r="A71">
        <v>27522</v>
      </c>
      <c r="B71" s="2">
        <v>44360</v>
      </c>
      <c r="C71" s="2">
        <v>44362</v>
      </c>
      <c r="D71">
        <v>13343</v>
      </c>
    </row>
    <row r="72" spans="1:4" x14ac:dyDescent="0.25">
      <c r="A72">
        <v>9745</v>
      </c>
      <c r="B72" s="2">
        <v>44086</v>
      </c>
      <c r="C72" s="2">
        <v>44087</v>
      </c>
      <c r="D72">
        <v>18604</v>
      </c>
    </row>
    <row r="73" spans="1:4" x14ac:dyDescent="0.25">
      <c r="A73">
        <v>9842</v>
      </c>
      <c r="B73" s="2">
        <v>44086</v>
      </c>
      <c r="C73" s="2">
        <v>44088</v>
      </c>
      <c r="D73">
        <v>18961</v>
      </c>
    </row>
    <row r="74" spans="1:4" x14ac:dyDescent="0.25">
      <c r="A74">
        <v>9847</v>
      </c>
      <c r="B74" s="2">
        <v>44086</v>
      </c>
      <c r="C74" s="2">
        <v>44087</v>
      </c>
      <c r="D74">
        <v>18811</v>
      </c>
    </row>
    <row r="75" spans="1:4" x14ac:dyDescent="0.25">
      <c r="A75">
        <v>9875</v>
      </c>
      <c r="B75" s="2">
        <v>44086</v>
      </c>
      <c r="C75" s="2">
        <v>44088</v>
      </c>
      <c r="D75">
        <v>18855</v>
      </c>
    </row>
    <row r="76" spans="1:4" x14ac:dyDescent="0.25">
      <c r="A76">
        <v>9896</v>
      </c>
      <c r="B76" s="2">
        <v>44086</v>
      </c>
      <c r="C76" s="2">
        <v>44087</v>
      </c>
      <c r="D76">
        <v>16964</v>
      </c>
    </row>
    <row r="77" spans="1:4" x14ac:dyDescent="0.25">
      <c r="A77">
        <v>9897</v>
      </c>
      <c r="B77" s="2">
        <v>44086</v>
      </c>
      <c r="C77" s="2">
        <v>44088</v>
      </c>
      <c r="D77">
        <v>17026</v>
      </c>
    </row>
    <row r="78" spans="1:4" x14ac:dyDescent="0.25">
      <c r="A78">
        <v>9831</v>
      </c>
      <c r="B78" s="2">
        <v>44086</v>
      </c>
      <c r="C78" s="2">
        <v>44089</v>
      </c>
      <c r="D78">
        <v>18573</v>
      </c>
    </row>
    <row r="79" spans="1:4" x14ac:dyDescent="0.25">
      <c r="A79">
        <v>9889</v>
      </c>
      <c r="B79" s="2">
        <v>44086</v>
      </c>
      <c r="C79" s="2">
        <v>44089</v>
      </c>
      <c r="D79">
        <v>11498</v>
      </c>
    </row>
    <row r="80" spans="1:4" x14ac:dyDescent="0.25">
      <c r="A80">
        <v>23006</v>
      </c>
      <c r="B80" s="2">
        <v>44299</v>
      </c>
      <c r="C80" s="2">
        <v>44303</v>
      </c>
      <c r="D80">
        <v>18959</v>
      </c>
    </row>
    <row r="81" spans="1:4" x14ac:dyDescent="0.25">
      <c r="A81">
        <v>23071</v>
      </c>
      <c r="B81" s="2">
        <v>44299</v>
      </c>
      <c r="C81" s="2">
        <v>44301</v>
      </c>
      <c r="D81">
        <v>14566</v>
      </c>
    </row>
    <row r="82" spans="1:4" x14ac:dyDescent="0.25">
      <c r="A82">
        <v>23073</v>
      </c>
      <c r="B82" s="2">
        <v>44299</v>
      </c>
      <c r="C82" s="2">
        <v>44301</v>
      </c>
      <c r="D82">
        <v>14897</v>
      </c>
    </row>
    <row r="83" spans="1:4" x14ac:dyDescent="0.25">
      <c r="A83">
        <v>3300</v>
      </c>
      <c r="B83" s="2">
        <v>43690</v>
      </c>
      <c r="C83" s="2">
        <v>43693</v>
      </c>
      <c r="D83">
        <v>18950</v>
      </c>
    </row>
    <row r="84" spans="1:4" x14ac:dyDescent="0.25">
      <c r="A84">
        <v>3310</v>
      </c>
      <c r="B84" s="2">
        <v>43690</v>
      </c>
      <c r="C84" s="2">
        <v>43691</v>
      </c>
      <c r="D84">
        <v>18685</v>
      </c>
    </row>
    <row r="85" spans="1:4" x14ac:dyDescent="0.25">
      <c r="A85">
        <v>3332</v>
      </c>
      <c r="B85" s="2">
        <v>43690</v>
      </c>
      <c r="C85" s="2">
        <v>43692</v>
      </c>
      <c r="D85">
        <v>18926</v>
      </c>
    </row>
    <row r="86" spans="1:4" x14ac:dyDescent="0.25">
      <c r="A86">
        <v>3358</v>
      </c>
      <c r="B86" s="2">
        <v>43690</v>
      </c>
      <c r="C86" s="2">
        <v>43691</v>
      </c>
      <c r="D86">
        <v>18785</v>
      </c>
    </row>
    <row r="87" spans="1:4" x14ac:dyDescent="0.25">
      <c r="A87">
        <v>3383</v>
      </c>
      <c r="B87" s="2">
        <v>43690</v>
      </c>
      <c r="C87" s="2">
        <v>43693</v>
      </c>
      <c r="D87">
        <v>18925</v>
      </c>
    </row>
    <row r="88" spans="1:4" x14ac:dyDescent="0.25">
      <c r="A88">
        <v>3393</v>
      </c>
      <c r="B88" s="2">
        <v>43690</v>
      </c>
      <c r="C88" s="2">
        <v>43693</v>
      </c>
      <c r="D88">
        <v>18788</v>
      </c>
    </row>
    <row r="89" spans="1:4" x14ac:dyDescent="0.25">
      <c r="A89">
        <v>11446</v>
      </c>
      <c r="B89" s="2">
        <v>44116</v>
      </c>
      <c r="C89" s="2">
        <v>44117</v>
      </c>
      <c r="D89">
        <v>18959</v>
      </c>
    </row>
    <row r="90" spans="1:4" x14ac:dyDescent="0.25">
      <c r="A90">
        <v>11529</v>
      </c>
      <c r="B90" s="2">
        <v>44116</v>
      </c>
      <c r="C90" s="2">
        <v>44119</v>
      </c>
      <c r="D90">
        <v>17601</v>
      </c>
    </row>
    <row r="91" spans="1:4" x14ac:dyDescent="0.25">
      <c r="A91">
        <v>6549</v>
      </c>
      <c r="B91" s="2">
        <v>43963</v>
      </c>
      <c r="C91" s="2">
        <v>43971</v>
      </c>
      <c r="D91">
        <v>18950</v>
      </c>
    </row>
    <row r="92" spans="1:4" x14ac:dyDescent="0.25">
      <c r="A92">
        <v>6553</v>
      </c>
      <c r="B92" s="2">
        <v>43963</v>
      </c>
      <c r="C92" s="2">
        <v>43966</v>
      </c>
      <c r="D92">
        <v>18685</v>
      </c>
    </row>
    <row r="93" spans="1:4" x14ac:dyDescent="0.25">
      <c r="A93">
        <v>6591</v>
      </c>
      <c r="B93" s="2">
        <v>43963</v>
      </c>
      <c r="C93" s="2">
        <v>43966</v>
      </c>
      <c r="D93">
        <v>18785</v>
      </c>
    </row>
    <row r="94" spans="1:4" x14ac:dyDescent="0.25">
      <c r="A94">
        <v>6646</v>
      </c>
      <c r="B94" s="2">
        <v>43963</v>
      </c>
      <c r="C94" s="2">
        <v>43964</v>
      </c>
      <c r="D94">
        <v>18925</v>
      </c>
    </row>
    <row r="95" spans="1:4" x14ac:dyDescent="0.25">
      <c r="A95">
        <v>5401</v>
      </c>
      <c r="B95" s="2">
        <v>43874</v>
      </c>
      <c r="C95" s="2">
        <v>43875</v>
      </c>
      <c r="D95">
        <v>18926</v>
      </c>
    </row>
    <row r="96" spans="1:4" x14ac:dyDescent="0.25">
      <c r="A96">
        <v>5416</v>
      </c>
      <c r="B96" s="2">
        <v>43874</v>
      </c>
      <c r="C96" s="2">
        <v>43878</v>
      </c>
      <c r="D96">
        <v>18785</v>
      </c>
    </row>
    <row r="97" spans="1:4" x14ac:dyDescent="0.25">
      <c r="A97">
        <v>5449</v>
      </c>
      <c r="B97" s="2">
        <v>43874</v>
      </c>
      <c r="C97" s="2">
        <v>43876</v>
      </c>
      <c r="D97">
        <v>18950</v>
      </c>
    </row>
    <row r="98" spans="1:4" x14ac:dyDescent="0.25">
      <c r="A98">
        <v>5461</v>
      </c>
      <c r="B98" s="2">
        <v>43874</v>
      </c>
      <c r="C98" s="2">
        <v>43875</v>
      </c>
      <c r="D98">
        <v>18685</v>
      </c>
    </row>
    <row r="99" spans="1:4" x14ac:dyDescent="0.25">
      <c r="A99">
        <v>5489</v>
      </c>
      <c r="B99" s="2">
        <v>43874</v>
      </c>
      <c r="C99" s="2">
        <v>43876</v>
      </c>
      <c r="D99">
        <v>18925</v>
      </c>
    </row>
    <row r="100" spans="1:4" x14ac:dyDescent="0.25">
      <c r="A100">
        <v>4327</v>
      </c>
      <c r="B100" s="2">
        <v>43782</v>
      </c>
      <c r="C100" s="2">
        <v>43791</v>
      </c>
      <c r="D100">
        <v>18950</v>
      </c>
    </row>
    <row r="101" spans="1:4" x14ac:dyDescent="0.25">
      <c r="A101">
        <v>4337</v>
      </c>
      <c r="B101" s="2">
        <v>43782</v>
      </c>
      <c r="C101" s="2">
        <v>43784</v>
      </c>
      <c r="D101">
        <v>18685</v>
      </c>
    </row>
    <row r="102" spans="1:4" x14ac:dyDescent="0.25">
      <c r="A102">
        <v>4356</v>
      </c>
      <c r="B102" s="2">
        <v>43782</v>
      </c>
      <c r="C102" s="2">
        <v>43783</v>
      </c>
      <c r="D102">
        <v>18926</v>
      </c>
    </row>
    <row r="103" spans="1:4" x14ac:dyDescent="0.25">
      <c r="A103">
        <v>4383</v>
      </c>
      <c r="B103" s="2">
        <v>43782</v>
      </c>
      <c r="C103" s="2">
        <v>43783</v>
      </c>
      <c r="D103">
        <v>18785</v>
      </c>
    </row>
    <row r="104" spans="1:4" x14ac:dyDescent="0.25">
      <c r="A104">
        <v>4407</v>
      </c>
      <c r="B104" s="2">
        <v>43782</v>
      </c>
      <c r="C104" s="2">
        <v>43783</v>
      </c>
      <c r="D104">
        <v>18925</v>
      </c>
    </row>
    <row r="105" spans="1:4" x14ac:dyDescent="0.25">
      <c r="A105">
        <v>4420</v>
      </c>
      <c r="B105" s="2">
        <v>43782</v>
      </c>
      <c r="C105" s="2">
        <v>43783</v>
      </c>
      <c r="D105">
        <v>18788</v>
      </c>
    </row>
    <row r="106" spans="1:4" x14ac:dyDescent="0.25">
      <c r="A106">
        <v>4642</v>
      </c>
      <c r="B106" s="2">
        <v>43812</v>
      </c>
      <c r="C106" s="2">
        <v>43815</v>
      </c>
      <c r="D106">
        <v>18972</v>
      </c>
    </row>
    <row r="107" spans="1:4" x14ac:dyDescent="0.25">
      <c r="A107">
        <v>4723</v>
      </c>
      <c r="B107" s="2">
        <v>43812</v>
      </c>
      <c r="C107" s="2">
        <v>43813</v>
      </c>
      <c r="D107">
        <v>18811</v>
      </c>
    </row>
    <row r="108" spans="1:4" x14ac:dyDescent="0.25">
      <c r="A108">
        <v>7008</v>
      </c>
      <c r="B108" s="2">
        <v>43994</v>
      </c>
      <c r="C108" s="2">
        <v>43996</v>
      </c>
      <c r="D108">
        <v>18972</v>
      </c>
    </row>
    <row r="109" spans="1:4" x14ac:dyDescent="0.25">
      <c r="A109">
        <v>7092</v>
      </c>
      <c r="B109" s="2">
        <v>43994</v>
      </c>
      <c r="C109" s="2">
        <v>43997</v>
      </c>
      <c r="D109">
        <v>18811</v>
      </c>
    </row>
    <row r="110" spans="1:4" x14ac:dyDescent="0.25">
      <c r="A110">
        <v>7097</v>
      </c>
      <c r="B110" s="2">
        <v>43994</v>
      </c>
      <c r="C110" s="2">
        <v>43995</v>
      </c>
      <c r="D110">
        <v>18839</v>
      </c>
    </row>
    <row r="111" spans="1:4" x14ac:dyDescent="0.25">
      <c r="A111">
        <v>7112</v>
      </c>
      <c r="B111" s="2">
        <v>43994</v>
      </c>
      <c r="C111" s="2">
        <v>43995</v>
      </c>
      <c r="D111">
        <v>13466</v>
      </c>
    </row>
    <row r="112" spans="1:4" x14ac:dyDescent="0.25">
      <c r="A112">
        <v>3700</v>
      </c>
      <c r="B112" s="2">
        <v>43721</v>
      </c>
      <c r="C112" s="2">
        <v>43724</v>
      </c>
      <c r="D112">
        <v>18972</v>
      </c>
    </row>
    <row r="113" spans="1:4" x14ac:dyDescent="0.25">
      <c r="A113">
        <v>3785</v>
      </c>
      <c r="B113" s="2">
        <v>43721</v>
      </c>
      <c r="C113" s="2">
        <v>43722</v>
      </c>
      <c r="D113">
        <v>18811</v>
      </c>
    </row>
    <row r="114" spans="1:4" x14ac:dyDescent="0.25">
      <c r="A114">
        <v>3788</v>
      </c>
      <c r="B114" s="2">
        <v>43721</v>
      </c>
      <c r="C114" s="2">
        <v>43723</v>
      </c>
      <c r="D114">
        <v>18839</v>
      </c>
    </row>
    <row r="115" spans="1:4" x14ac:dyDescent="0.25">
      <c r="A115">
        <v>5881</v>
      </c>
      <c r="B115" s="2">
        <v>43902</v>
      </c>
      <c r="C115" s="2">
        <v>43903</v>
      </c>
      <c r="D115">
        <v>18811</v>
      </c>
    </row>
    <row r="116" spans="1:4" x14ac:dyDescent="0.25">
      <c r="A116">
        <v>5887</v>
      </c>
      <c r="B116" s="2">
        <v>43902</v>
      </c>
      <c r="C116" s="2">
        <v>43911</v>
      </c>
      <c r="D116">
        <v>18839</v>
      </c>
    </row>
    <row r="117" spans="1:4" x14ac:dyDescent="0.25">
      <c r="A117">
        <v>7457</v>
      </c>
      <c r="B117" s="2">
        <v>44024</v>
      </c>
      <c r="C117" s="2">
        <v>44027</v>
      </c>
      <c r="D117">
        <v>18959</v>
      </c>
    </row>
    <row r="118" spans="1:4" x14ac:dyDescent="0.25">
      <c r="A118">
        <v>2373</v>
      </c>
      <c r="B118" s="2">
        <v>43598</v>
      </c>
      <c r="C118" s="2">
        <v>43606</v>
      </c>
      <c r="D118">
        <v>18549</v>
      </c>
    </row>
    <row r="119" spans="1:4" x14ac:dyDescent="0.25">
      <c r="A119">
        <v>2402</v>
      </c>
      <c r="B119" s="2">
        <v>43598</v>
      </c>
      <c r="C119" s="2">
        <v>43599</v>
      </c>
      <c r="D119">
        <v>18926</v>
      </c>
    </row>
    <row r="120" spans="1:4" x14ac:dyDescent="0.25">
      <c r="A120">
        <v>2440</v>
      </c>
      <c r="B120" s="2">
        <v>43598</v>
      </c>
      <c r="C120" s="2">
        <v>43600</v>
      </c>
      <c r="D120">
        <v>18788</v>
      </c>
    </row>
    <row r="121" spans="1:4" x14ac:dyDescent="0.25">
      <c r="A121">
        <v>828</v>
      </c>
      <c r="B121" s="2">
        <v>43417</v>
      </c>
      <c r="C121" s="2">
        <v>43419</v>
      </c>
      <c r="D121">
        <v>18549</v>
      </c>
    </row>
    <row r="122" spans="1:4" x14ac:dyDescent="0.25">
      <c r="A122">
        <v>865</v>
      </c>
      <c r="B122" s="2">
        <v>43417</v>
      </c>
      <c r="C122" s="2">
        <v>43421</v>
      </c>
      <c r="D122">
        <v>18926</v>
      </c>
    </row>
    <row r="123" spans="1:4" x14ac:dyDescent="0.25">
      <c r="A123">
        <v>903</v>
      </c>
      <c r="B123" s="2">
        <v>43417</v>
      </c>
      <c r="C123" s="2">
        <v>43420</v>
      </c>
      <c r="D123">
        <v>18788</v>
      </c>
    </row>
    <row r="124" spans="1:4" x14ac:dyDescent="0.25">
      <c r="A124">
        <v>913</v>
      </c>
      <c r="B124" s="2">
        <v>43417</v>
      </c>
      <c r="C124" s="2">
        <v>43419</v>
      </c>
      <c r="D124">
        <v>18449</v>
      </c>
    </row>
    <row r="125" spans="1:4" x14ac:dyDescent="0.25">
      <c r="A125">
        <v>15509</v>
      </c>
      <c r="B125" s="2">
        <v>44183</v>
      </c>
      <c r="C125" s="2">
        <v>44184</v>
      </c>
      <c r="D125">
        <v>14661</v>
      </c>
    </row>
    <row r="126" spans="1:4" x14ac:dyDescent="0.25">
      <c r="A126">
        <v>15513</v>
      </c>
      <c r="B126" s="2">
        <v>44183</v>
      </c>
      <c r="C126" s="2">
        <v>44185</v>
      </c>
      <c r="D126">
        <v>14760</v>
      </c>
    </row>
    <row r="127" spans="1:4" x14ac:dyDescent="0.25">
      <c r="A127">
        <v>15514</v>
      </c>
      <c r="B127" s="2">
        <v>44183</v>
      </c>
      <c r="C127" s="2">
        <v>44185</v>
      </c>
      <c r="D127">
        <v>13486</v>
      </c>
    </row>
    <row r="128" spans="1:4" x14ac:dyDescent="0.25">
      <c r="A128">
        <v>15540</v>
      </c>
      <c r="B128" s="2">
        <v>44183</v>
      </c>
      <c r="C128" s="2">
        <v>44185</v>
      </c>
      <c r="D128">
        <v>15176</v>
      </c>
    </row>
    <row r="129" spans="1:4" x14ac:dyDescent="0.25">
      <c r="A129">
        <v>6205</v>
      </c>
      <c r="B129" s="2">
        <v>43933</v>
      </c>
      <c r="C129" s="2">
        <v>43935</v>
      </c>
      <c r="D129">
        <v>18859</v>
      </c>
    </row>
    <row r="130" spans="1:4" x14ac:dyDescent="0.25">
      <c r="A130">
        <v>6215</v>
      </c>
      <c r="B130" s="2">
        <v>43933</v>
      </c>
      <c r="C130" s="2">
        <v>43936</v>
      </c>
      <c r="D130">
        <v>18959</v>
      </c>
    </row>
    <row r="131" spans="1:4" x14ac:dyDescent="0.25">
      <c r="A131">
        <v>20357</v>
      </c>
      <c r="B131" s="2">
        <v>44258</v>
      </c>
      <c r="C131" s="2">
        <v>44259</v>
      </c>
      <c r="D131">
        <v>13096</v>
      </c>
    </row>
    <row r="132" spans="1:4" x14ac:dyDescent="0.25">
      <c r="A132">
        <v>1610</v>
      </c>
      <c r="B132" s="2">
        <v>43509</v>
      </c>
      <c r="C132" s="2">
        <v>43512</v>
      </c>
      <c r="D132">
        <v>18549</v>
      </c>
    </row>
    <row r="133" spans="1:4" x14ac:dyDescent="0.25">
      <c r="A133">
        <v>1645</v>
      </c>
      <c r="B133" s="2">
        <v>43509</v>
      </c>
      <c r="C133" s="2">
        <v>43512</v>
      </c>
      <c r="D133">
        <v>18926</v>
      </c>
    </row>
    <row r="134" spans="1:4" x14ac:dyDescent="0.25">
      <c r="A134">
        <v>1678</v>
      </c>
      <c r="B134" s="2">
        <v>43509</v>
      </c>
      <c r="C134" s="2">
        <v>43511</v>
      </c>
      <c r="D134">
        <v>18788</v>
      </c>
    </row>
    <row r="135" spans="1:4" x14ac:dyDescent="0.25">
      <c r="A135">
        <v>2951</v>
      </c>
      <c r="B135" s="2">
        <v>43659</v>
      </c>
      <c r="C135" s="2">
        <v>43662</v>
      </c>
      <c r="D135">
        <v>18859</v>
      </c>
    </row>
    <row r="136" spans="1:4" x14ac:dyDescent="0.25">
      <c r="A136">
        <v>2979</v>
      </c>
      <c r="B136" s="2">
        <v>43659</v>
      </c>
      <c r="C136" s="2">
        <v>43660</v>
      </c>
      <c r="D136">
        <v>18959</v>
      </c>
    </row>
    <row r="137" spans="1:4" x14ac:dyDescent="0.25">
      <c r="A137">
        <v>15420</v>
      </c>
      <c r="B137" s="2">
        <v>44182</v>
      </c>
      <c r="C137" s="2">
        <v>44184</v>
      </c>
      <c r="D137">
        <v>14871</v>
      </c>
    </row>
    <row r="138" spans="1:4" x14ac:dyDescent="0.25">
      <c r="A138">
        <v>15422</v>
      </c>
      <c r="B138" s="2">
        <v>44182</v>
      </c>
      <c r="C138" s="2">
        <v>44193</v>
      </c>
      <c r="D138">
        <v>11253</v>
      </c>
    </row>
    <row r="139" spans="1:4" x14ac:dyDescent="0.25">
      <c r="A139">
        <v>15444</v>
      </c>
      <c r="B139" s="2">
        <v>44182</v>
      </c>
      <c r="C139" s="2">
        <v>44185</v>
      </c>
      <c r="D139">
        <v>14496</v>
      </c>
    </row>
    <row r="140" spans="1:4" x14ac:dyDescent="0.25">
      <c r="A140">
        <v>15455</v>
      </c>
      <c r="B140" s="2">
        <v>44182</v>
      </c>
      <c r="C140" s="2">
        <v>44185</v>
      </c>
      <c r="D140">
        <v>13466</v>
      </c>
    </row>
    <row r="141" spans="1:4" x14ac:dyDescent="0.25">
      <c r="A141">
        <v>15461</v>
      </c>
      <c r="B141" s="2">
        <v>44182</v>
      </c>
      <c r="C141" s="2">
        <v>44185</v>
      </c>
      <c r="D141">
        <v>16758</v>
      </c>
    </row>
    <row r="142" spans="1:4" x14ac:dyDescent="0.25">
      <c r="A142">
        <v>24802</v>
      </c>
      <c r="B142" s="2">
        <v>44326</v>
      </c>
      <c r="C142" s="2">
        <v>44328</v>
      </c>
      <c r="D142">
        <v>11019</v>
      </c>
    </row>
    <row r="143" spans="1:4" x14ac:dyDescent="0.25">
      <c r="A143">
        <v>24803</v>
      </c>
      <c r="B143" s="2">
        <v>44326</v>
      </c>
      <c r="C143" s="2">
        <v>44337</v>
      </c>
      <c r="D143">
        <v>14282</v>
      </c>
    </row>
    <row r="144" spans="1:4" x14ac:dyDescent="0.25">
      <c r="A144">
        <v>24805</v>
      </c>
      <c r="B144" s="2">
        <v>44326</v>
      </c>
      <c r="C144" s="2">
        <v>44327</v>
      </c>
      <c r="D144">
        <v>11300</v>
      </c>
    </row>
    <row r="145" spans="1:4" x14ac:dyDescent="0.25">
      <c r="A145">
        <v>24809</v>
      </c>
      <c r="B145" s="2">
        <v>44326</v>
      </c>
      <c r="C145" s="2">
        <v>44329</v>
      </c>
      <c r="D145">
        <v>15866</v>
      </c>
    </row>
    <row r="146" spans="1:4" x14ac:dyDescent="0.25">
      <c r="A146">
        <v>24841</v>
      </c>
      <c r="B146" s="2">
        <v>44326</v>
      </c>
      <c r="C146" s="2">
        <v>44327</v>
      </c>
      <c r="D146">
        <v>16140</v>
      </c>
    </row>
    <row r="147" spans="1:4" x14ac:dyDescent="0.25">
      <c r="A147">
        <v>37</v>
      </c>
      <c r="B147" s="2">
        <v>43294</v>
      </c>
      <c r="C147" s="2">
        <v>43299</v>
      </c>
      <c r="D147">
        <v>18959</v>
      </c>
    </row>
    <row r="148" spans="1:4" x14ac:dyDescent="0.25">
      <c r="A148">
        <v>50</v>
      </c>
      <c r="B148" s="2">
        <v>43296</v>
      </c>
      <c r="C148" s="2">
        <v>43297</v>
      </c>
      <c r="D148">
        <v>15567</v>
      </c>
    </row>
    <row r="149" spans="1:4" x14ac:dyDescent="0.25">
      <c r="A149">
        <v>188</v>
      </c>
      <c r="B149" s="2">
        <v>43325</v>
      </c>
      <c r="C149" s="2">
        <v>43326</v>
      </c>
      <c r="D149">
        <v>18549</v>
      </c>
    </row>
    <row r="150" spans="1:4" x14ac:dyDescent="0.25">
      <c r="A150">
        <v>219</v>
      </c>
      <c r="B150" s="2">
        <v>43325</v>
      </c>
      <c r="C150" s="2">
        <v>43326</v>
      </c>
      <c r="D150">
        <v>18926</v>
      </c>
    </row>
    <row r="151" spans="1:4" x14ac:dyDescent="0.25">
      <c r="A151">
        <v>251</v>
      </c>
      <c r="B151" s="2">
        <v>43325</v>
      </c>
      <c r="C151" s="2">
        <v>43328</v>
      </c>
      <c r="D151">
        <v>18788</v>
      </c>
    </row>
    <row r="152" spans="1:4" x14ac:dyDescent="0.25">
      <c r="A152">
        <v>402</v>
      </c>
      <c r="B152" s="2">
        <v>43353</v>
      </c>
      <c r="C152" s="2">
        <v>43356</v>
      </c>
      <c r="D152">
        <v>14274</v>
      </c>
    </row>
    <row r="153" spans="1:4" x14ac:dyDescent="0.25">
      <c r="A153">
        <v>451</v>
      </c>
      <c r="B153" s="2">
        <v>43356</v>
      </c>
      <c r="C153" s="2">
        <v>43359</v>
      </c>
      <c r="D153">
        <v>18922</v>
      </c>
    </row>
    <row r="154" spans="1:4" x14ac:dyDescent="0.25">
      <c r="A154">
        <v>468</v>
      </c>
      <c r="B154" s="2">
        <v>43356</v>
      </c>
      <c r="C154" s="2">
        <v>43359</v>
      </c>
      <c r="D154">
        <v>18811</v>
      </c>
    </row>
    <row r="155" spans="1:4" x14ac:dyDescent="0.25">
      <c r="A155">
        <v>646</v>
      </c>
      <c r="B155" s="2">
        <v>43386</v>
      </c>
      <c r="C155" s="2">
        <v>43387</v>
      </c>
      <c r="D155">
        <v>18959</v>
      </c>
    </row>
    <row r="156" spans="1:4" x14ac:dyDescent="0.25">
      <c r="A156">
        <v>1040</v>
      </c>
      <c r="B156" s="2">
        <v>43438</v>
      </c>
      <c r="C156" s="2">
        <v>43442</v>
      </c>
      <c r="D156">
        <v>14566</v>
      </c>
    </row>
    <row r="157" spans="1:4" x14ac:dyDescent="0.25">
      <c r="A157">
        <v>1048</v>
      </c>
      <c r="B157" s="2">
        <v>43440</v>
      </c>
      <c r="C157" s="2">
        <v>43444</v>
      </c>
      <c r="D157">
        <v>17619</v>
      </c>
    </row>
    <row r="158" spans="1:4" x14ac:dyDescent="0.25">
      <c r="A158">
        <v>1050</v>
      </c>
      <c r="B158" s="2">
        <v>43440</v>
      </c>
      <c r="C158" s="2">
        <v>43443</v>
      </c>
      <c r="D158">
        <v>14910</v>
      </c>
    </row>
    <row r="159" spans="1:4" x14ac:dyDescent="0.25">
      <c r="A159">
        <v>1113</v>
      </c>
      <c r="B159" s="2">
        <v>43447</v>
      </c>
      <c r="C159" s="2">
        <v>43449</v>
      </c>
      <c r="D159">
        <v>18922</v>
      </c>
    </row>
    <row r="160" spans="1:4" x14ac:dyDescent="0.25">
      <c r="A160">
        <v>1134</v>
      </c>
      <c r="B160" s="2">
        <v>43447</v>
      </c>
      <c r="C160" s="2">
        <v>43457</v>
      </c>
      <c r="D160">
        <v>18811</v>
      </c>
    </row>
    <row r="161" spans="1:4" x14ac:dyDescent="0.25">
      <c r="A161">
        <v>1193</v>
      </c>
      <c r="B161" s="2">
        <v>43454</v>
      </c>
      <c r="C161" s="2">
        <v>43456</v>
      </c>
      <c r="D161">
        <v>11300</v>
      </c>
    </row>
    <row r="162" spans="1:4" x14ac:dyDescent="0.25">
      <c r="A162">
        <v>1325</v>
      </c>
      <c r="B162" s="2">
        <v>43470</v>
      </c>
      <c r="C162" s="2">
        <v>43473</v>
      </c>
      <c r="D162">
        <v>11253</v>
      </c>
    </row>
    <row r="163" spans="1:4" x14ac:dyDescent="0.25">
      <c r="A163">
        <v>1383</v>
      </c>
      <c r="B163" s="2">
        <v>43478</v>
      </c>
      <c r="C163" s="2">
        <v>43485</v>
      </c>
      <c r="D163">
        <v>18859</v>
      </c>
    </row>
    <row r="164" spans="1:4" x14ac:dyDescent="0.25">
      <c r="A164">
        <v>1419</v>
      </c>
      <c r="B164" s="2">
        <v>43478</v>
      </c>
      <c r="C164" s="2">
        <v>43480</v>
      </c>
      <c r="D164">
        <v>18959</v>
      </c>
    </row>
    <row r="165" spans="1:4" x14ac:dyDescent="0.25">
      <c r="A165">
        <v>1714</v>
      </c>
      <c r="B165" s="2">
        <v>43513</v>
      </c>
      <c r="C165" s="2">
        <v>43514</v>
      </c>
      <c r="D165">
        <v>17450</v>
      </c>
    </row>
    <row r="166" spans="1:4" x14ac:dyDescent="0.25">
      <c r="A166">
        <v>1806</v>
      </c>
      <c r="B166" s="2">
        <v>43528</v>
      </c>
      <c r="C166" s="2">
        <v>43529</v>
      </c>
      <c r="D166">
        <v>14041</v>
      </c>
    </row>
    <row r="167" spans="1:4" x14ac:dyDescent="0.25">
      <c r="A167">
        <v>1810</v>
      </c>
      <c r="B167" s="2">
        <v>43530</v>
      </c>
      <c r="C167" s="2">
        <v>43533</v>
      </c>
      <c r="D167">
        <v>12165</v>
      </c>
    </row>
    <row r="168" spans="1:4" x14ac:dyDescent="0.25">
      <c r="A168">
        <v>1820</v>
      </c>
      <c r="B168" s="2">
        <v>43531</v>
      </c>
      <c r="C168" s="2">
        <v>43534</v>
      </c>
      <c r="D168">
        <v>18355</v>
      </c>
    </row>
    <row r="169" spans="1:4" x14ac:dyDescent="0.25">
      <c r="A169">
        <v>1891</v>
      </c>
      <c r="B169" s="2">
        <v>43537</v>
      </c>
      <c r="C169" s="2">
        <v>43540</v>
      </c>
      <c r="D169">
        <v>18922</v>
      </c>
    </row>
    <row r="170" spans="1:4" x14ac:dyDescent="0.25">
      <c r="A170">
        <v>1912</v>
      </c>
      <c r="B170" s="2">
        <v>43537</v>
      </c>
      <c r="C170" s="2">
        <v>43539</v>
      </c>
      <c r="D170">
        <v>18811</v>
      </c>
    </row>
    <row r="171" spans="1:4" x14ac:dyDescent="0.25">
      <c r="A171">
        <v>1924</v>
      </c>
      <c r="B171" s="2">
        <v>43537</v>
      </c>
      <c r="C171" s="2">
        <v>43540</v>
      </c>
      <c r="D171">
        <v>17657</v>
      </c>
    </row>
    <row r="172" spans="1:4" x14ac:dyDescent="0.25">
      <c r="A172">
        <v>2143</v>
      </c>
      <c r="B172" s="2">
        <v>43568</v>
      </c>
      <c r="C172" s="2">
        <v>43572</v>
      </c>
      <c r="D172">
        <v>18959</v>
      </c>
    </row>
    <row r="173" spans="1:4" x14ac:dyDescent="0.25">
      <c r="A173">
        <v>2513</v>
      </c>
      <c r="B173" s="2">
        <v>43606</v>
      </c>
      <c r="C173" s="2">
        <v>43607</v>
      </c>
      <c r="D173">
        <v>13343</v>
      </c>
    </row>
    <row r="174" spans="1:4" x14ac:dyDescent="0.25">
      <c r="A174">
        <v>2698</v>
      </c>
      <c r="B174" s="2">
        <v>43629</v>
      </c>
      <c r="C174" s="2">
        <v>43631</v>
      </c>
      <c r="D174">
        <v>18922</v>
      </c>
    </row>
    <row r="175" spans="1:4" x14ac:dyDescent="0.25">
      <c r="A175">
        <v>2721</v>
      </c>
      <c r="B175" s="2">
        <v>43629</v>
      </c>
      <c r="C175" s="2">
        <v>43631</v>
      </c>
      <c r="D175">
        <v>18811</v>
      </c>
    </row>
    <row r="176" spans="1:4" x14ac:dyDescent="0.25">
      <c r="A176">
        <v>2740</v>
      </c>
      <c r="B176" s="2">
        <v>43630</v>
      </c>
      <c r="C176" s="2">
        <v>43632</v>
      </c>
      <c r="D176">
        <v>17595</v>
      </c>
    </row>
    <row r="177" spans="1:4" x14ac:dyDescent="0.25">
      <c r="A177">
        <v>2782</v>
      </c>
      <c r="B177" s="2">
        <v>43636</v>
      </c>
      <c r="C177" s="2">
        <v>43637</v>
      </c>
      <c r="D177">
        <v>14363</v>
      </c>
    </row>
    <row r="178" spans="1:4" x14ac:dyDescent="0.25">
      <c r="A178">
        <v>2833</v>
      </c>
      <c r="B178" s="2">
        <v>43645</v>
      </c>
      <c r="C178" s="2">
        <v>43646</v>
      </c>
      <c r="D178">
        <v>13760</v>
      </c>
    </row>
    <row r="179" spans="1:4" x14ac:dyDescent="0.25">
      <c r="A179">
        <v>3215</v>
      </c>
      <c r="B179" s="2">
        <v>43682</v>
      </c>
      <c r="C179" s="2">
        <v>43685</v>
      </c>
      <c r="D179">
        <v>14079</v>
      </c>
    </row>
    <row r="180" spans="1:4" x14ac:dyDescent="0.25">
      <c r="A180">
        <v>3652</v>
      </c>
      <c r="B180" s="2">
        <v>43716</v>
      </c>
      <c r="C180" s="2">
        <v>43718</v>
      </c>
      <c r="D180">
        <v>15304</v>
      </c>
    </row>
    <row r="181" spans="1:4" x14ac:dyDescent="0.25">
      <c r="A181">
        <v>3950</v>
      </c>
      <c r="B181" s="2">
        <v>43743</v>
      </c>
      <c r="C181" s="2">
        <v>43744</v>
      </c>
      <c r="D181">
        <v>15323</v>
      </c>
    </row>
    <row r="182" spans="1:4" x14ac:dyDescent="0.25">
      <c r="A182">
        <v>4167</v>
      </c>
      <c r="B182" s="2">
        <v>43764</v>
      </c>
      <c r="C182" s="2">
        <v>43768</v>
      </c>
      <c r="D182">
        <v>17595</v>
      </c>
    </row>
    <row r="183" spans="1:4" x14ac:dyDescent="0.25">
      <c r="A183">
        <v>4169</v>
      </c>
      <c r="B183" s="2">
        <v>43764</v>
      </c>
      <c r="C183" s="2">
        <v>43767</v>
      </c>
      <c r="D183">
        <v>11176</v>
      </c>
    </row>
    <row r="184" spans="1:4" x14ac:dyDescent="0.25">
      <c r="A184">
        <v>4195</v>
      </c>
      <c r="B184" s="2">
        <v>43768</v>
      </c>
      <c r="C184" s="2">
        <v>43771</v>
      </c>
      <c r="D184">
        <v>15488</v>
      </c>
    </row>
    <row r="185" spans="1:4" x14ac:dyDescent="0.25">
      <c r="A185">
        <v>4286</v>
      </c>
      <c r="B185" s="2">
        <v>43780</v>
      </c>
      <c r="C185" s="2">
        <v>43782</v>
      </c>
      <c r="D185">
        <v>17691</v>
      </c>
    </row>
    <row r="186" spans="1:4" x14ac:dyDescent="0.25">
      <c r="A186">
        <v>4571</v>
      </c>
      <c r="B186" s="2">
        <v>43805</v>
      </c>
      <c r="C186" s="2">
        <v>43808</v>
      </c>
      <c r="D186">
        <v>15511</v>
      </c>
    </row>
    <row r="187" spans="1:4" x14ac:dyDescent="0.25">
      <c r="A187">
        <v>4586</v>
      </c>
      <c r="B187" s="2">
        <v>43806</v>
      </c>
      <c r="C187" s="2">
        <v>43807</v>
      </c>
      <c r="D187">
        <v>11861</v>
      </c>
    </row>
    <row r="188" spans="1:4" x14ac:dyDescent="0.25">
      <c r="A188">
        <v>4617</v>
      </c>
      <c r="B188" s="2">
        <v>43810</v>
      </c>
      <c r="C188" s="2">
        <v>43811</v>
      </c>
      <c r="D188">
        <v>13908</v>
      </c>
    </row>
    <row r="189" spans="1:4" x14ac:dyDescent="0.25">
      <c r="A189">
        <v>4812</v>
      </c>
      <c r="B189" s="2">
        <v>43818</v>
      </c>
      <c r="C189" s="2">
        <v>43820</v>
      </c>
      <c r="D189">
        <v>12106</v>
      </c>
    </row>
    <row r="190" spans="1:4" x14ac:dyDescent="0.25">
      <c r="A190">
        <v>4844</v>
      </c>
      <c r="B190" s="2">
        <v>43821</v>
      </c>
      <c r="C190" s="2">
        <v>43823</v>
      </c>
      <c r="D190">
        <v>15567</v>
      </c>
    </row>
    <row r="191" spans="1:4" x14ac:dyDescent="0.25">
      <c r="A191">
        <v>4927</v>
      </c>
      <c r="B191" s="2">
        <v>43828</v>
      </c>
      <c r="C191" s="2">
        <v>43830</v>
      </c>
      <c r="D191">
        <v>13920</v>
      </c>
    </row>
    <row r="192" spans="1:4" x14ac:dyDescent="0.25">
      <c r="A192">
        <v>5049</v>
      </c>
      <c r="B192" s="2">
        <v>43840</v>
      </c>
      <c r="C192" s="2">
        <v>43841</v>
      </c>
      <c r="D192">
        <v>12919</v>
      </c>
    </row>
    <row r="193" spans="1:4" x14ac:dyDescent="0.25">
      <c r="A193">
        <v>5068</v>
      </c>
      <c r="B193" s="2">
        <v>43842</v>
      </c>
      <c r="C193" s="2">
        <v>43844</v>
      </c>
      <c r="D193">
        <v>13916</v>
      </c>
    </row>
    <row r="194" spans="1:4" x14ac:dyDescent="0.25">
      <c r="A194">
        <v>5535</v>
      </c>
      <c r="B194" s="2">
        <v>43876</v>
      </c>
      <c r="C194" s="2">
        <v>43879</v>
      </c>
      <c r="D194">
        <v>18391</v>
      </c>
    </row>
    <row r="195" spans="1:4" x14ac:dyDescent="0.25">
      <c r="A195">
        <v>5664</v>
      </c>
      <c r="B195" s="2">
        <v>43888</v>
      </c>
      <c r="C195" s="2">
        <v>43889</v>
      </c>
      <c r="D195">
        <v>15748</v>
      </c>
    </row>
    <row r="196" spans="1:4" x14ac:dyDescent="0.25">
      <c r="A196">
        <v>6307</v>
      </c>
      <c r="B196" s="2">
        <v>43940</v>
      </c>
      <c r="C196" s="2">
        <v>43941</v>
      </c>
      <c r="D196">
        <v>13466</v>
      </c>
    </row>
    <row r="197" spans="1:4" x14ac:dyDescent="0.25">
      <c r="A197">
        <v>6377</v>
      </c>
      <c r="B197" s="2">
        <v>43946</v>
      </c>
      <c r="C197" s="2">
        <v>43949</v>
      </c>
      <c r="D197">
        <v>13271</v>
      </c>
    </row>
    <row r="198" spans="1:4" x14ac:dyDescent="0.25">
      <c r="A198">
        <v>6378</v>
      </c>
      <c r="B198" s="2">
        <v>43947</v>
      </c>
      <c r="C198" s="2">
        <v>43950</v>
      </c>
      <c r="D198">
        <v>16213</v>
      </c>
    </row>
    <row r="199" spans="1:4" x14ac:dyDescent="0.25">
      <c r="A199">
        <v>6749</v>
      </c>
      <c r="B199" s="2">
        <v>43969</v>
      </c>
      <c r="C199" s="2">
        <v>43970</v>
      </c>
      <c r="D199">
        <v>13303</v>
      </c>
    </row>
    <row r="200" spans="1:4" x14ac:dyDescent="0.25">
      <c r="A200">
        <v>6880</v>
      </c>
      <c r="B200" s="2">
        <v>43984</v>
      </c>
      <c r="C200" s="2">
        <v>43987</v>
      </c>
      <c r="D200">
        <v>13706</v>
      </c>
    </row>
    <row r="201" spans="1:4" x14ac:dyDescent="0.25">
      <c r="A201">
        <v>7230</v>
      </c>
      <c r="B201" s="2">
        <v>44005</v>
      </c>
      <c r="C201" s="2">
        <v>44016</v>
      </c>
      <c r="D201">
        <v>16140</v>
      </c>
    </row>
    <row r="202" spans="1:4" x14ac:dyDescent="0.25">
      <c r="A202">
        <v>7376</v>
      </c>
      <c r="B202" s="2">
        <v>44019</v>
      </c>
      <c r="C202" s="2">
        <v>44022</v>
      </c>
      <c r="D202">
        <v>13486</v>
      </c>
    </row>
    <row r="203" spans="1:4" x14ac:dyDescent="0.25">
      <c r="A203">
        <v>7535</v>
      </c>
      <c r="B203" s="2">
        <v>44025</v>
      </c>
      <c r="C203" s="2">
        <v>44026</v>
      </c>
      <c r="D203">
        <v>11020</v>
      </c>
    </row>
    <row r="204" spans="1:4" x14ac:dyDescent="0.25">
      <c r="A204">
        <v>7597</v>
      </c>
      <c r="B204" s="2">
        <v>44028</v>
      </c>
      <c r="C204" s="2">
        <v>44030</v>
      </c>
      <c r="D204">
        <v>12106</v>
      </c>
    </row>
    <row r="205" spans="1:4" x14ac:dyDescent="0.25">
      <c r="A205">
        <v>7640</v>
      </c>
      <c r="B205" s="2">
        <v>44031</v>
      </c>
      <c r="C205" s="2">
        <v>44034</v>
      </c>
      <c r="D205">
        <v>16950</v>
      </c>
    </row>
    <row r="206" spans="1:4" x14ac:dyDescent="0.25">
      <c r="A206">
        <v>7676</v>
      </c>
      <c r="B206" s="2">
        <v>44033</v>
      </c>
      <c r="C206" s="2">
        <v>44035</v>
      </c>
      <c r="D206">
        <v>13760</v>
      </c>
    </row>
    <row r="207" spans="1:4" x14ac:dyDescent="0.25">
      <c r="A207">
        <v>7771</v>
      </c>
      <c r="B207" s="2">
        <v>44039</v>
      </c>
      <c r="C207" s="2">
        <v>44042</v>
      </c>
      <c r="D207">
        <v>11316</v>
      </c>
    </row>
    <row r="208" spans="1:4" x14ac:dyDescent="0.25">
      <c r="A208">
        <v>7830</v>
      </c>
      <c r="B208" s="2">
        <v>44043</v>
      </c>
      <c r="C208" s="2">
        <v>44045</v>
      </c>
      <c r="D208">
        <v>12166</v>
      </c>
    </row>
    <row r="209" spans="1:4" x14ac:dyDescent="0.25">
      <c r="A209">
        <v>7897</v>
      </c>
      <c r="B209" s="2">
        <v>44047</v>
      </c>
      <c r="C209" s="2">
        <v>44049</v>
      </c>
      <c r="D209">
        <v>11037</v>
      </c>
    </row>
    <row r="210" spans="1:4" x14ac:dyDescent="0.25">
      <c r="A210">
        <v>8272</v>
      </c>
      <c r="B210" s="2">
        <v>44056</v>
      </c>
      <c r="C210" s="2">
        <v>44067</v>
      </c>
      <c r="D210">
        <v>11276</v>
      </c>
    </row>
    <row r="211" spans="1:4" x14ac:dyDescent="0.25">
      <c r="A211">
        <v>8276</v>
      </c>
      <c r="B211" s="2">
        <v>44056</v>
      </c>
      <c r="C211" s="2">
        <v>44059</v>
      </c>
      <c r="D211">
        <v>17374</v>
      </c>
    </row>
    <row r="212" spans="1:4" x14ac:dyDescent="0.25">
      <c r="A212">
        <v>8290</v>
      </c>
      <c r="B212" s="2">
        <v>44056</v>
      </c>
      <c r="C212" s="2">
        <v>44059</v>
      </c>
      <c r="D212">
        <v>13095</v>
      </c>
    </row>
    <row r="213" spans="1:4" x14ac:dyDescent="0.25">
      <c r="A213">
        <v>8318</v>
      </c>
      <c r="B213" s="2">
        <v>44057</v>
      </c>
      <c r="C213" s="2">
        <v>44058</v>
      </c>
      <c r="D213">
        <v>11502</v>
      </c>
    </row>
    <row r="214" spans="1:4" x14ac:dyDescent="0.25">
      <c r="A214">
        <v>8325</v>
      </c>
      <c r="B214" s="2">
        <v>44057</v>
      </c>
      <c r="C214" s="2">
        <v>44059</v>
      </c>
      <c r="D214">
        <v>13491</v>
      </c>
    </row>
    <row r="215" spans="1:4" x14ac:dyDescent="0.25">
      <c r="A215">
        <v>8327</v>
      </c>
      <c r="B215" s="2">
        <v>44057</v>
      </c>
      <c r="C215" s="2">
        <v>44058</v>
      </c>
      <c r="D215">
        <v>12165</v>
      </c>
    </row>
    <row r="216" spans="1:4" x14ac:dyDescent="0.25">
      <c r="A216">
        <v>8339</v>
      </c>
      <c r="B216" s="2">
        <v>44057</v>
      </c>
      <c r="C216" s="2">
        <v>44062</v>
      </c>
      <c r="D216">
        <v>15507</v>
      </c>
    </row>
    <row r="217" spans="1:4" x14ac:dyDescent="0.25">
      <c r="A217">
        <v>8359</v>
      </c>
      <c r="B217" s="2">
        <v>44058</v>
      </c>
      <c r="C217" s="2">
        <v>44061</v>
      </c>
      <c r="D217">
        <v>11500</v>
      </c>
    </row>
    <row r="218" spans="1:4" x14ac:dyDescent="0.25">
      <c r="A218">
        <v>8370</v>
      </c>
      <c r="B218" s="2">
        <v>44058</v>
      </c>
      <c r="C218" s="2">
        <v>44059</v>
      </c>
      <c r="D218">
        <v>11300</v>
      </c>
    </row>
    <row r="219" spans="1:4" x14ac:dyDescent="0.25">
      <c r="A219">
        <v>8371</v>
      </c>
      <c r="B219" s="2">
        <v>44058</v>
      </c>
      <c r="C219" s="2">
        <v>44061</v>
      </c>
      <c r="D219">
        <v>14338</v>
      </c>
    </row>
    <row r="220" spans="1:4" x14ac:dyDescent="0.25">
      <c r="A220">
        <v>8376</v>
      </c>
      <c r="B220" s="2">
        <v>44058</v>
      </c>
      <c r="C220" s="2">
        <v>44060</v>
      </c>
      <c r="D220">
        <v>15413</v>
      </c>
    </row>
    <row r="221" spans="1:4" x14ac:dyDescent="0.25">
      <c r="A221">
        <v>8393</v>
      </c>
      <c r="B221" s="2">
        <v>44058</v>
      </c>
      <c r="C221" s="2">
        <v>44067</v>
      </c>
      <c r="D221">
        <v>14496</v>
      </c>
    </row>
    <row r="222" spans="1:4" x14ac:dyDescent="0.25">
      <c r="A222">
        <v>8401</v>
      </c>
      <c r="B222" s="2">
        <v>44059</v>
      </c>
      <c r="C222" s="2">
        <v>44062</v>
      </c>
      <c r="D222">
        <v>15395</v>
      </c>
    </row>
    <row r="223" spans="1:4" x14ac:dyDescent="0.25">
      <c r="A223">
        <v>8413</v>
      </c>
      <c r="B223" s="2">
        <v>44059</v>
      </c>
      <c r="C223" s="2">
        <v>44061</v>
      </c>
      <c r="D223">
        <v>11300</v>
      </c>
    </row>
    <row r="224" spans="1:4" x14ac:dyDescent="0.25">
      <c r="A224">
        <v>8414</v>
      </c>
      <c r="B224" s="2">
        <v>44059</v>
      </c>
      <c r="C224" s="2">
        <v>44062</v>
      </c>
      <c r="D224">
        <v>14446</v>
      </c>
    </row>
    <row r="225" spans="1:4" x14ac:dyDescent="0.25">
      <c r="A225">
        <v>8430</v>
      </c>
      <c r="B225" s="2">
        <v>44059</v>
      </c>
      <c r="C225" s="2">
        <v>44069</v>
      </c>
      <c r="D225">
        <v>16964</v>
      </c>
    </row>
    <row r="226" spans="1:4" x14ac:dyDescent="0.25">
      <c r="A226">
        <v>8442</v>
      </c>
      <c r="B226" s="2">
        <v>44060</v>
      </c>
      <c r="C226" s="2">
        <v>44063</v>
      </c>
      <c r="D226">
        <v>11277</v>
      </c>
    </row>
    <row r="227" spans="1:4" x14ac:dyDescent="0.25">
      <c r="A227">
        <v>8451</v>
      </c>
      <c r="B227" s="2">
        <v>44060</v>
      </c>
      <c r="C227" s="2">
        <v>44061</v>
      </c>
      <c r="D227">
        <v>11738</v>
      </c>
    </row>
    <row r="228" spans="1:4" x14ac:dyDescent="0.25">
      <c r="A228">
        <v>8453</v>
      </c>
      <c r="B228" s="2">
        <v>44060</v>
      </c>
      <c r="C228" s="2">
        <v>44061</v>
      </c>
      <c r="D228">
        <v>11176</v>
      </c>
    </row>
    <row r="229" spans="1:4" x14ac:dyDescent="0.25">
      <c r="A229">
        <v>8469</v>
      </c>
      <c r="B229" s="2">
        <v>44060</v>
      </c>
      <c r="C229" s="2">
        <v>44063</v>
      </c>
      <c r="D229">
        <v>11868</v>
      </c>
    </row>
    <row r="230" spans="1:4" x14ac:dyDescent="0.25">
      <c r="A230">
        <v>8471</v>
      </c>
      <c r="B230" s="2">
        <v>44060</v>
      </c>
      <c r="C230" s="2">
        <v>44063</v>
      </c>
      <c r="D230">
        <v>12089</v>
      </c>
    </row>
    <row r="231" spans="1:4" x14ac:dyDescent="0.25">
      <c r="A231">
        <v>8475</v>
      </c>
      <c r="B231" s="2">
        <v>44060</v>
      </c>
      <c r="C231" s="2">
        <v>44061</v>
      </c>
      <c r="D231">
        <v>11277</v>
      </c>
    </row>
    <row r="232" spans="1:4" x14ac:dyDescent="0.25">
      <c r="A232">
        <v>8516</v>
      </c>
      <c r="B232" s="2">
        <v>44061</v>
      </c>
      <c r="C232" s="2">
        <v>44062</v>
      </c>
      <c r="D232">
        <v>15323</v>
      </c>
    </row>
    <row r="233" spans="1:4" x14ac:dyDescent="0.25">
      <c r="A233">
        <v>8524</v>
      </c>
      <c r="B233" s="2">
        <v>44061</v>
      </c>
      <c r="C233" s="2">
        <v>44063</v>
      </c>
      <c r="D233">
        <v>12984</v>
      </c>
    </row>
    <row r="234" spans="1:4" x14ac:dyDescent="0.25">
      <c r="A234">
        <v>8526</v>
      </c>
      <c r="B234" s="2">
        <v>44061</v>
      </c>
      <c r="C234" s="2">
        <v>44062</v>
      </c>
      <c r="D234">
        <v>11526</v>
      </c>
    </row>
    <row r="235" spans="1:4" x14ac:dyDescent="0.25">
      <c r="A235">
        <v>8532</v>
      </c>
      <c r="B235" s="2">
        <v>44061</v>
      </c>
      <c r="C235" s="2">
        <v>44062</v>
      </c>
      <c r="D235">
        <v>15847</v>
      </c>
    </row>
    <row r="236" spans="1:4" x14ac:dyDescent="0.25">
      <c r="A236">
        <v>8555</v>
      </c>
      <c r="B236" s="2">
        <v>44062</v>
      </c>
      <c r="C236" s="2">
        <v>44063</v>
      </c>
      <c r="D236">
        <v>11712</v>
      </c>
    </row>
    <row r="237" spans="1:4" x14ac:dyDescent="0.25">
      <c r="A237">
        <v>8634</v>
      </c>
      <c r="B237" s="2">
        <v>44063</v>
      </c>
      <c r="C237" s="2">
        <v>44072</v>
      </c>
      <c r="D237">
        <v>17410</v>
      </c>
    </row>
    <row r="238" spans="1:4" x14ac:dyDescent="0.25">
      <c r="A238">
        <v>8660</v>
      </c>
      <c r="B238" s="2">
        <v>44064</v>
      </c>
      <c r="C238" s="2">
        <v>44066</v>
      </c>
      <c r="D238">
        <v>12785</v>
      </c>
    </row>
    <row r="239" spans="1:4" x14ac:dyDescent="0.25">
      <c r="A239">
        <v>8744</v>
      </c>
      <c r="B239" s="2">
        <v>44066</v>
      </c>
      <c r="C239" s="2">
        <v>44068</v>
      </c>
      <c r="D239">
        <v>18604</v>
      </c>
    </row>
    <row r="240" spans="1:4" x14ac:dyDescent="0.25">
      <c r="A240">
        <v>8745</v>
      </c>
      <c r="B240" s="2">
        <v>44066</v>
      </c>
      <c r="C240" s="2">
        <v>44069</v>
      </c>
      <c r="D240">
        <v>12089</v>
      </c>
    </row>
    <row r="241" spans="1:4" x14ac:dyDescent="0.25">
      <c r="A241">
        <v>8775</v>
      </c>
      <c r="B241" s="2">
        <v>44066</v>
      </c>
      <c r="C241" s="2">
        <v>44069</v>
      </c>
      <c r="D241">
        <v>11276</v>
      </c>
    </row>
    <row r="242" spans="1:4" x14ac:dyDescent="0.25">
      <c r="A242">
        <v>8787</v>
      </c>
      <c r="B242" s="2">
        <v>44067</v>
      </c>
      <c r="C242" s="2">
        <v>44069</v>
      </c>
      <c r="D242">
        <v>11176</v>
      </c>
    </row>
    <row r="243" spans="1:4" x14ac:dyDescent="0.25">
      <c r="A243">
        <v>8788</v>
      </c>
      <c r="B243" s="2">
        <v>44067</v>
      </c>
      <c r="C243" s="2">
        <v>44068</v>
      </c>
      <c r="D243">
        <v>11276</v>
      </c>
    </row>
    <row r="244" spans="1:4" x14ac:dyDescent="0.25">
      <c r="A244">
        <v>8806</v>
      </c>
      <c r="B244" s="2">
        <v>44067</v>
      </c>
      <c r="C244" s="2">
        <v>44069</v>
      </c>
      <c r="D244">
        <v>13095</v>
      </c>
    </row>
    <row r="245" spans="1:4" x14ac:dyDescent="0.25">
      <c r="A245">
        <v>8818</v>
      </c>
      <c r="B245" s="2">
        <v>44067</v>
      </c>
      <c r="C245" s="2">
        <v>44070</v>
      </c>
      <c r="D245">
        <v>12032</v>
      </c>
    </row>
    <row r="246" spans="1:4" x14ac:dyDescent="0.25">
      <c r="A246">
        <v>8823</v>
      </c>
      <c r="B246" s="2">
        <v>44067</v>
      </c>
      <c r="C246" s="2">
        <v>44068</v>
      </c>
      <c r="D246">
        <v>17601</v>
      </c>
    </row>
    <row r="247" spans="1:4" x14ac:dyDescent="0.25">
      <c r="A247">
        <v>8827</v>
      </c>
      <c r="B247" s="2">
        <v>44067</v>
      </c>
      <c r="C247" s="2">
        <v>44070</v>
      </c>
      <c r="D247">
        <v>11618</v>
      </c>
    </row>
    <row r="248" spans="1:4" x14ac:dyDescent="0.25">
      <c r="A248">
        <v>8847</v>
      </c>
      <c r="B248" s="2">
        <v>44068</v>
      </c>
      <c r="C248" s="2">
        <v>44069</v>
      </c>
      <c r="D248">
        <v>16834</v>
      </c>
    </row>
    <row r="249" spans="1:4" x14ac:dyDescent="0.25">
      <c r="A249">
        <v>8848</v>
      </c>
      <c r="B249" s="2">
        <v>44068</v>
      </c>
      <c r="C249" s="2">
        <v>44069</v>
      </c>
      <c r="D249">
        <v>11176</v>
      </c>
    </row>
    <row r="250" spans="1:4" x14ac:dyDescent="0.25">
      <c r="A250">
        <v>8851</v>
      </c>
      <c r="B250" s="2">
        <v>44068</v>
      </c>
      <c r="C250" s="2">
        <v>44070</v>
      </c>
      <c r="D250">
        <v>11176</v>
      </c>
    </row>
    <row r="251" spans="1:4" x14ac:dyDescent="0.25">
      <c r="A251">
        <v>8869</v>
      </c>
      <c r="B251" s="2">
        <v>44068</v>
      </c>
      <c r="C251" s="2">
        <v>44071</v>
      </c>
      <c r="D251">
        <v>11500</v>
      </c>
    </row>
    <row r="252" spans="1:4" x14ac:dyDescent="0.25">
      <c r="A252">
        <v>8901</v>
      </c>
      <c r="B252" s="2">
        <v>44069</v>
      </c>
      <c r="C252" s="2">
        <v>44071</v>
      </c>
      <c r="D252">
        <v>18926</v>
      </c>
    </row>
    <row r="253" spans="1:4" x14ac:dyDescent="0.25">
      <c r="A253">
        <v>8913</v>
      </c>
      <c r="B253" s="2">
        <v>44069</v>
      </c>
      <c r="C253" s="2">
        <v>44072</v>
      </c>
      <c r="D253">
        <v>16958</v>
      </c>
    </row>
    <row r="254" spans="1:4" x14ac:dyDescent="0.25">
      <c r="A254">
        <v>8932</v>
      </c>
      <c r="B254" s="2">
        <v>44070</v>
      </c>
      <c r="C254" s="2">
        <v>44072</v>
      </c>
      <c r="D254">
        <v>11019</v>
      </c>
    </row>
    <row r="255" spans="1:4" x14ac:dyDescent="0.25">
      <c r="A255">
        <v>8941</v>
      </c>
      <c r="B255" s="2">
        <v>44070</v>
      </c>
      <c r="C255" s="2">
        <v>44072</v>
      </c>
      <c r="D255">
        <v>12919</v>
      </c>
    </row>
    <row r="256" spans="1:4" x14ac:dyDescent="0.25">
      <c r="A256">
        <v>8952</v>
      </c>
      <c r="B256" s="2">
        <v>44070</v>
      </c>
      <c r="C256" s="2">
        <v>44071</v>
      </c>
      <c r="D256">
        <v>15402</v>
      </c>
    </row>
    <row r="257" spans="1:4" x14ac:dyDescent="0.25">
      <c r="A257">
        <v>8970</v>
      </c>
      <c r="B257" s="2">
        <v>44070</v>
      </c>
      <c r="C257" s="2">
        <v>44073</v>
      </c>
      <c r="D257">
        <v>12165</v>
      </c>
    </row>
    <row r="258" spans="1:4" x14ac:dyDescent="0.25">
      <c r="A258">
        <v>9010</v>
      </c>
      <c r="B258" s="2">
        <v>44071</v>
      </c>
      <c r="C258" s="2">
        <v>44073</v>
      </c>
      <c r="D258">
        <v>11176</v>
      </c>
    </row>
    <row r="259" spans="1:4" x14ac:dyDescent="0.25">
      <c r="A259">
        <v>9014</v>
      </c>
      <c r="B259" s="2">
        <v>44071</v>
      </c>
      <c r="C259" s="2">
        <v>44072</v>
      </c>
      <c r="D259">
        <v>16910</v>
      </c>
    </row>
    <row r="260" spans="1:4" x14ac:dyDescent="0.25">
      <c r="A260">
        <v>9048</v>
      </c>
      <c r="B260" s="2">
        <v>44072</v>
      </c>
      <c r="C260" s="2">
        <v>44075</v>
      </c>
      <c r="D260">
        <v>18644</v>
      </c>
    </row>
    <row r="261" spans="1:4" x14ac:dyDescent="0.25">
      <c r="A261">
        <v>9105</v>
      </c>
      <c r="B261" s="2">
        <v>44073</v>
      </c>
      <c r="C261" s="2">
        <v>44076</v>
      </c>
      <c r="D261">
        <v>18391</v>
      </c>
    </row>
    <row r="262" spans="1:4" x14ac:dyDescent="0.25">
      <c r="A262">
        <v>9121</v>
      </c>
      <c r="B262" s="2">
        <v>44073</v>
      </c>
      <c r="C262" s="2">
        <v>44074</v>
      </c>
      <c r="D262">
        <v>11647</v>
      </c>
    </row>
    <row r="263" spans="1:4" x14ac:dyDescent="0.25">
      <c r="A263">
        <v>9174</v>
      </c>
      <c r="B263" s="2">
        <v>44074</v>
      </c>
      <c r="C263" s="2">
        <v>44076</v>
      </c>
      <c r="D263">
        <v>11647</v>
      </c>
    </row>
    <row r="264" spans="1:4" x14ac:dyDescent="0.25">
      <c r="A264">
        <v>9176</v>
      </c>
      <c r="B264" s="2">
        <v>44074</v>
      </c>
      <c r="C264" s="2">
        <v>44077</v>
      </c>
      <c r="D264">
        <v>15874</v>
      </c>
    </row>
    <row r="265" spans="1:4" x14ac:dyDescent="0.25">
      <c r="A265">
        <v>9188</v>
      </c>
      <c r="B265" s="2">
        <v>44075</v>
      </c>
      <c r="C265" s="2">
        <v>44076</v>
      </c>
      <c r="D265">
        <v>15494</v>
      </c>
    </row>
    <row r="266" spans="1:4" x14ac:dyDescent="0.25">
      <c r="A266">
        <v>9209</v>
      </c>
      <c r="B266" s="2">
        <v>44075</v>
      </c>
      <c r="C266" s="2">
        <v>44078</v>
      </c>
      <c r="D266">
        <v>17657</v>
      </c>
    </row>
    <row r="267" spans="1:4" x14ac:dyDescent="0.25">
      <c r="A267">
        <v>9232</v>
      </c>
      <c r="B267" s="2">
        <v>44076</v>
      </c>
      <c r="C267" s="2">
        <v>44079</v>
      </c>
      <c r="D267">
        <v>18449</v>
      </c>
    </row>
    <row r="268" spans="1:4" x14ac:dyDescent="0.25">
      <c r="A268">
        <v>9251</v>
      </c>
      <c r="B268" s="2">
        <v>44076</v>
      </c>
      <c r="C268" s="2">
        <v>44085</v>
      </c>
      <c r="D268">
        <v>15876</v>
      </c>
    </row>
    <row r="269" spans="1:4" x14ac:dyDescent="0.25">
      <c r="A269">
        <v>9274</v>
      </c>
      <c r="B269" s="2">
        <v>44077</v>
      </c>
      <c r="C269" s="2">
        <v>44081</v>
      </c>
      <c r="D269">
        <v>12183</v>
      </c>
    </row>
    <row r="270" spans="1:4" x14ac:dyDescent="0.25">
      <c r="A270">
        <v>9282</v>
      </c>
      <c r="B270" s="2">
        <v>44077</v>
      </c>
      <c r="C270" s="2">
        <v>44080</v>
      </c>
      <c r="D270">
        <v>15866</v>
      </c>
    </row>
    <row r="271" spans="1:4" x14ac:dyDescent="0.25">
      <c r="A271">
        <v>9287</v>
      </c>
      <c r="B271" s="2">
        <v>44077</v>
      </c>
      <c r="C271" s="2">
        <v>44082</v>
      </c>
      <c r="D271">
        <v>12113</v>
      </c>
    </row>
    <row r="272" spans="1:4" x14ac:dyDescent="0.25">
      <c r="A272">
        <v>9306</v>
      </c>
      <c r="B272" s="2">
        <v>44078</v>
      </c>
      <c r="C272" s="2">
        <v>44079</v>
      </c>
      <c r="D272">
        <v>11738</v>
      </c>
    </row>
    <row r="273" spans="1:4" x14ac:dyDescent="0.25">
      <c r="A273">
        <v>9307</v>
      </c>
      <c r="B273" s="2">
        <v>44078</v>
      </c>
      <c r="C273" s="2">
        <v>44081</v>
      </c>
      <c r="D273">
        <v>11277</v>
      </c>
    </row>
    <row r="274" spans="1:4" x14ac:dyDescent="0.25">
      <c r="A274">
        <v>9310</v>
      </c>
      <c r="B274" s="2">
        <v>44078</v>
      </c>
      <c r="C274" s="2">
        <v>44080</v>
      </c>
      <c r="D274">
        <v>11176</v>
      </c>
    </row>
    <row r="275" spans="1:4" x14ac:dyDescent="0.25">
      <c r="A275">
        <v>9325</v>
      </c>
      <c r="B275" s="2">
        <v>44078</v>
      </c>
      <c r="C275" s="2">
        <v>44079</v>
      </c>
      <c r="D275">
        <v>11277</v>
      </c>
    </row>
    <row r="276" spans="1:4" x14ac:dyDescent="0.25">
      <c r="A276">
        <v>9331</v>
      </c>
      <c r="B276" s="2">
        <v>44078</v>
      </c>
      <c r="C276" s="2">
        <v>44081</v>
      </c>
      <c r="D276">
        <v>12032</v>
      </c>
    </row>
    <row r="277" spans="1:4" x14ac:dyDescent="0.25">
      <c r="A277">
        <v>9348</v>
      </c>
      <c r="B277" s="2">
        <v>44078</v>
      </c>
      <c r="C277" s="2">
        <v>44085</v>
      </c>
      <c r="D277">
        <v>18549</v>
      </c>
    </row>
    <row r="278" spans="1:4" x14ac:dyDescent="0.25">
      <c r="A278">
        <v>9350</v>
      </c>
      <c r="B278" s="2">
        <v>44078</v>
      </c>
      <c r="C278" s="2">
        <v>44086</v>
      </c>
      <c r="D278">
        <v>11640</v>
      </c>
    </row>
    <row r="279" spans="1:4" x14ac:dyDescent="0.25">
      <c r="A279">
        <v>9361</v>
      </c>
      <c r="B279" s="2">
        <v>44079</v>
      </c>
      <c r="C279" s="2">
        <v>44080</v>
      </c>
      <c r="D279">
        <v>12765</v>
      </c>
    </row>
    <row r="280" spans="1:4" x14ac:dyDescent="0.25">
      <c r="A280">
        <v>9372</v>
      </c>
      <c r="B280" s="2">
        <v>44079</v>
      </c>
      <c r="C280" s="2">
        <v>44082</v>
      </c>
      <c r="D280">
        <v>12055</v>
      </c>
    </row>
    <row r="281" spans="1:4" x14ac:dyDescent="0.25">
      <c r="A281">
        <v>9374</v>
      </c>
      <c r="B281" s="2">
        <v>44079</v>
      </c>
      <c r="C281" s="2">
        <v>44080</v>
      </c>
      <c r="D281">
        <v>14655</v>
      </c>
    </row>
    <row r="282" spans="1:4" x14ac:dyDescent="0.25">
      <c r="A282">
        <v>9394</v>
      </c>
      <c r="B282" s="2">
        <v>44079</v>
      </c>
      <c r="C282" s="2">
        <v>44081</v>
      </c>
      <c r="D282">
        <v>17387</v>
      </c>
    </row>
    <row r="283" spans="1:4" x14ac:dyDescent="0.25">
      <c r="A283">
        <v>9419</v>
      </c>
      <c r="B283" s="2">
        <v>44080</v>
      </c>
      <c r="C283" s="2">
        <v>44083</v>
      </c>
      <c r="D283">
        <v>11520</v>
      </c>
    </row>
    <row r="284" spans="1:4" x14ac:dyDescent="0.25">
      <c r="A284">
        <v>9428</v>
      </c>
      <c r="B284" s="2">
        <v>44080</v>
      </c>
      <c r="C284" s="2">
        <v>44081</v>
      </c>
      <c r="D284">
        <v>18811</v>
      </c>
    </row>
    <row r="285" spans="1:4" x14ac:dyDescent="0.25">
      <c r="A285">
        <v>9446</v>
      </c>
      <c r="B285" s="2">
        <v>44080</v>
      </c>
      <c r="C285" s="2">
        <v>44081</v>
      </c>
      <c r="D285">
        <v>14760</v>
      </c>
    </row>
    <row r="286" spans="1:4" x14ac:dyDescent="0.25">
      <c r="A286">
        <v>9476</v>
      </c>
      <c r="B286" s="2">
        <v>44081</v>
      </c>
      <c r="C286" s="2">
        <v>44082</v>
      </c>
      <c r="D286">
        <v>15507</v>
      </c>
    </row>
    <row r="287" spans="1:4" x14ac:dyDescent="0.25">
      <c r="A287">
        <v>9524</v>
      </c>
      <c r="B287" s="2">
        <v>44082</v>
      </c>
      <c r="C287" s="2">
        <v>44084</v>
      </c>
      <c r="D287">
        <v>17442</v>
      </c>
    </row>
    <row r="288" spans="1:4" x14ac:dyDescent="0.25">
      <c r="A288">
        <v>9561</v>
      </c>
      <c r="B288" s="2">
        <v>44083</v>
      </c>
      <c r="C288" s="2">
        <v>44084</v>
      </c>
      <c r="D288">
        <v>16124</v>
      </c>
    </row>
    <row r="289" spans="1:4" x14ac:dyDescent="0.25">
      <c r="A289">
        <v>9570</v>
      </c>
      <c r="B289" s="2">
        <v>44083</v>
      </c>
      <c r="C289" s="2">
        <v>44085</v>
      </c>
      <c r="D289">
        <v>13708</v>
      </c>
    </row>
    <row r="290" spans="1:4" x14ac:dyDescent="0.25">
      <c r="A290">
        <v>9576</v>
      </c>
      <c r="B290" s="2">
        <v>44083</v>
      </c>
      <c r="C290" s="2">
        <v>44085</v>
      </c>
      <c r="D290">
        <v>11802</v>
      </c>
    </row>
    <row r="291" spans="1:4" x14ac:dyDescent="0.25">
      <c r="A291">
        <v>9634</v>
      </c>
      <c r="B291" s="2">
        <v>44084</v>
      </c>
      <c r="C291" s="2">
        <v>44085</v>
      </c>
      <c r="D291">
        <v>15494</v>
      </c>
    </row>
    <row r="292" spans="1:4" x14ac:dyDescent="0.25">
      <c r="A292">
        <v>9654</v>
      </c>
      <c r="B292" s="2">
        <v>44084</v>
      </c>
      <c r="C292" s="2">
        <v>44085</v>
      </c>
      <c r="D292">
        <v>12165</v>
      </c>
    </row>
    <row r="293" spans="1:4" x14ac:dyDescent="0.25">
      <c r="A293">
        <v>9685</v>
      </c>
      <c r="B293" s="2">
        <v>44085</v>
      </c>
      <c r="C293" s="2">
        <v>44088</v>
      </c>
      <c r="D293">
        <v>15874</v>
      </c>
    </row>
    <row r="294" spans="1:4" x14ac:dyDescent="0.25">
      <c r="A294">
        <v>9691</v>
      </c>
      <c r="B294" s="2">
        <v>44085</v>
      </c>
      <c r="C294" s="2">
        <v>44088</v>
      </c>
      <c r="D294">
        <v>12113</v>
      </c>
    </row>
    <row r="295" spans="1:4" x14ac:dyDescent="0.25">
      <c r="A295">
        <v>9708</v>
      </c>
      <c r="B295" s="2">
        <v>44085</v>
      </c>
      <c r="C295" s="2">
        <v>44087</v>
      </c>
      <c r="D295">
        <v>15323</v>
      </c>
    </row>
    <row r="296" spans="1:4" x14ac:dyDescent="0.25">
      <c r="A296">
        <v>9927</v>
      </c>
      <c r="B296" s="2">
        <v>44087</v>
      </c>
      <c r="C296" s="2">
        <v>44088</v>
      </c>
      <c r="D296">
        <v>11176</v>
      </c>
    </row>
    <row r="297" spans="1:4" x14ac:dyDescent="0.25">
      <c r="A297">
        <v>9934</v>
      </c>
      <c r="B297" s="2">
        <v>44087</v>
      </c>
      <c r="C297" s="2">
        <v>44090</v>
      </c>
      <c r="D297">
        <v>16365</v>
      </c>
    </row>
    <row r="298" spans="1:4" x14ac:dyDescent="0.25">
      <c r="A298">
        <v>9941</v>
      </c>
      <c r="B298" s="2">
        <v>44087</v>
      </c>
      <c r="C298" s="2">
        <v>44089</v>
      </c>
      <c r="D298">
        <v>11253</v>
      </c>
    </row>
    <row r="299" spans="1:4" x14ac:dyDescent="0.25">
      <c r="A299">
        <v>9943</v>
      </c>
      <c r="B299" s="2">
        <v>44087</v>
      </c>
      <c r="C299" s="2">
        <v>44090</v>
      </c>
      <c r="D299">
        <v>11142</v>
      </c>
    </row>
    <row r="300" spans="1:4" x14ac:dyDescent="0.25">
      <c r="A300">
        <v>10039</v>
      </c>
      <c r="B300" s="2">
        <v>44089</v>
      </c>
      <c r="C300" s="2">
        <v>44090</v>
      </c>
      <c r="D300">
        <v>16731</v>
      </c>
    </row>
    <row r="301" spans="1:4" x14ac:dyDescent="0.25">
      <c r="A301">
        <v>10081</v>
      </c>
      <c r="B301" s="2">
        <v>44090</v>
      </c>
      <c r="C301" s="2">
        <v>44091</v>
      </c>
      <c r="D301">
        <v>11019</v>
      </c>
    </row>
    <row r="302" spans="1:4" x14ac:dyDescent="0.25">
      <c r="A302">
        <v>10082</v>
      </c>
      <c r="B302" s="2">
        <v>44090</v>
      </c>
      <c r="C302" s="2">
        <v>44093</v>
      </c>
      <c r="D302">
        <v>11300</v>
      </c>
    </row>
    <row r="303" spans="1:4" x14ac:dyDescent="0.25">
      <c r="A303">
        <v>10084</v>
      </c>
      <c r="B303" s="2">
        <v>44090</v>
      </c>
      <c r="C303" s="2">
        <v>44092</v>
      </c>
      <c r="D303">
        <v>11651</v>
      </c>
    </row>
    <row r="304" spans="1:4" x14ac:dyDescent="0.25">
      <c r="A304">
        <v>10185</v>
      </c>
      <c r="B304" s="2">
        <v>44092</v>
      </c>
      <c r="C304" s="2">
        <v>44093</v>
      </c>
      <c r="D304">
        <v>13144</v>
      </c>
    </row>
    <row r="305" spans="1:4" x14ac:dyDescent="0.25">
      <c r="A305">
        <v>10188</v>
      </c>
      <c r="B305" s="2">
        <v>44092</v>
      </c>
      <c r="C305" s="2">
        <v>44094</v>
      </c>
      <c r="D305">
        <v>12055</v>
      </c>
    </row>
    <row r="306" spans="1:4" x14ac:dyDescent="0.25">
      <c r="A306">
        <v>10200</v>
      </c>
      <c r="B306" s="2">
        <v>44092</v>
      </c>
      <c r="C306" s="2">
        <v>44095</v>
      </c>
      <c r="D306">
        <v>11698</v>
      </c>
    </row>
    <row r="307" spans="1:4" x14ac:dyDescent="0.25">
      <c r="A307">
        <v>10206</v>
      </c>
      <c r="B307" s="2">
        <v>44092</v>
      </c>
      <c r="C307" s="2">
        <v>44094</v>
      </c>
      <c r="D307">
        <v>17026</v>
      </c>
    </row>
    <row r="308" spans="1:4" x14ac:dyDescent="0.25">
      <c r="A308">
        <v>10257</v>
      </c>
      <c r="B308" s="2">
        <v>44093</v>
      </c>
      <c r="C308" s="2">
        <v>44095</v>
      </c>
      <c r="D308">
        <v>11651</v>
      </c>
    </row>
    <row r="309" spans="1:4" x14ac:dyDescent="0.25">
      <c r="A309">
        <v>10258</v>
      </c>
      <c r="B309" s="2">
        <v>44093</v>
      </c>
      <c r="C309" s="2">
        <v>44094</v>
      </c>
      <c r="D309">
        <v>14282</v>
      </c>
    </row>
    <row r="310" spans="1:4" x14ac:dyDescent="0.25">
      <c r="A310">
        <v>10293</v>
      </c>
      <c r="B310" s="2">
        <v>44094</v>
      </c>
      <c r="C310" s="2">
        <v>44097</v>
      </c>
      <c r="D310">
        <v>16958</v>
      </c>
    </row>
    <row r="311" spans="1:4" x14ac:dyDescent="0.25">
      <c r="A311">
        <v>10317</v>
      </c>
      <c r="B311" s="2">
        <v>44094</v>
      </c>
      <c r="C311" s="2">
        <v>44097</v>
      </c>
      <c r="D311">
        <v>11738</v>
      </c>
    </row>
    <row r="312" spans="1:4" x14ac:dyDescent="0.25">
      <c r="A312">
        <v>10320</v>
      </c>
      <c r="B312" s="2">
        <v>44094</v>
      </c>
      <c r="C312" s="2">
        <v>44100</v>
      </c>
      <c r="D312">
        <v>16358</v>
      </c>
    </row>
    <row r="313" spans="1:4" x14ac:dyDescent="0.25">
      <c r="A313">
        <v>10354</v>
      </c>
      <c r="B313" s="2">
        <v>44095</v>
      </c>
      <c r="C313" s="2">
        <v>44097</v>
      </c>
      <c r="D313">
        <v>11176</v>
      </c>
    </row>
    <row r="314" spans="1:4" x14ac:dyDescent="0.25">
      <c r="A314">
        <v>10356</v>
      </c>
      <c r="B314" s="2">
        <v>44095</v>
      </c>
      <c r="C314" s="2">
        <v>44105</v>
      </c>
      <c r="D314">
        <v>11712</v>
      </c>
    </row>
    <row r="315" spans="1:4" x14ac:dyDescent="0.25">
      <c r="A315">
        <v>10446</v>
      </c>
      <c r="B315" s="2">
        <v>44097</v>
      </c>
      <c r="C315" s="2">
        <v>44103</v>
      </c>
      <c r="D315">
        <v>14897</v>
      </c>
    </row>
    <row r="316" spans="1:4" x14ac:dyDescent="0.25">
      <c r="A316">
        <v>10447</v>
      </c>
      <c r="B316" s="2">
        <v>44097</v>
      </c>
      <c r="C316" s="2">
        <v>44099</v>
      </c>
      <c r="D316">
        <v>14900</v>
      </c>
    </row>
    <row r="317" spans="1:4" x14ac:dyDescent="0.25">
      <c r="A317">
        <v>10455</v>
      </c>
      <c r="B317" s="2">
        <v>44097</v>
      </c>
      <c r="C317" s="2">
        <v>44099</v>
      </c>
      <c r="D317">
        <v>12183</v>
      </c>
    </row>
    <row r="318" spans="1:4" x14ac:dyDescent="0.25">
      <c r="A318">
        <v>10524</v>
      </c>
      <c r="B318" s="2">
        <v>44098</v>
      </c>
      <c r="C318" s="2">
        <v>44101</v>
      </c>
      <c r="D318">
        <v>11253</v>
      </c>
    </row>
    <row r="319" spans="1:4" x14ac:dyDescent="0.25">
      <c r="A319">
        <v>10545</v>
      </c>
      <c r="B319" s="2">
        <v>44098</v>
      </c>
      <c r="C319" s="2">
        <v>44108</v>
      </c>
      <c r="D319">
        <v>18391</v>
      </c>
    </row>
    <row r="320" spans="1:4" x14ac:dyDescent="0.25">
      <c r="A320">
        <v>10563</v>
      </c>
      <c r="B320" s="2">
        <v>44099</v>
      </c>
      <c r="C320" s="2">
        <v>44103</v>
      </c>
      <c r="D320">
        <v>11019</v>
      </c>
    </row>
    <row r="321" spans="1:4" x14ac:dyDescent="0.25">
      <c r="A321">
        <v>10617</v>
      </c>
      <c r="B321" s="2">
        <v>44100</v>
      </c>
      <c r="C321" s="2">
        <v>44101</v>
      </c>
      <c r="D321">
        <v>11300</v>
      </c>
    </row>
    <row r="322" spans="1:4" x14ac:dyDescent="0.25">
      <c r="A322">
        <v>10624</v>
      </c>
      <c r="B322" s="2">
        <v>44100</v>
      </c>
      <c r="C322" s="2">
        <v>44103</v>
      </c>
      <c r="D322">
        <v>12919</v>
      </c>
    </row>
    <row r="323" spans="1:4" x14ac:dyDescent="0.25">
      <c r="A323">
        <v>10625</v>
      </c>
      <c r="B323" s="2">
        <v>44100</v>
      </c>
      <c r="C323" s="2">
        <v>44103</v>
      </c>
      <c r="D323">
        <v>15866</v>
      </c>
    </row>
    <row r="324" spans="1:4" x14ac:dyDescent="0.25">
      <c r="A324">
        <v>10642</v>
      </c>
      <c r="B324" s="2">
        <v>44100</v>
      </c>
      <c r="C324" s="2">
        <v>44111</v>
      </c>
      <c r="D324">
        <v>11802</v>
      </c>
    </row>
    <row r="325" spans="1:4" x14ac:dyDescent="0.25">
      <c r="A325">
        <v>10670</v>
      </c>
      <c r="B325" s="2">
        <v>44101</v>
      </c>
      <c r="C325" s="2">
        <v>44104</v>
      </c>
      <c r="D325">
        <v>11640</v>
      </c>
    </row>
    <row r="326" spans="1:4" x14ac:dyDescent="0.25">
      <c r="A326">
        <v>10672</v>
      </c>
      <c r="B326" s="2">
        <v>44101</v>
      </c>
      <c r="C326" s="2">
        <v>44103</v>
      </c>
      <c r="D326">
        <v>11277</v>
      </c>
    </row>
    <row r="327" spans="1:4" x14ac:dyDescent="0.25">
      <c r="A327">
        <v>10691</v>
      </c>
      <c r="B327" s="2">
        <v>44101</v>
      </c>
      <c r="C327" s="2">
        <v>44102</v>
      </c>
      <c r="D327">
        <v>17442</v>
      </c>
    </row>
    <row r="328" spans="1:4" x14ac:dyDescent="0.25">
      <c r="A328">
        <v>10720</v>
      </c>
      <c r="B328" s="2">
        <v>44102</v>
      </c>
      <c r="C328" s="2">
        <v>44105</v>
      </c>
      <c r="D328">
        <v>12165</v>
      </c>
    </row>
    <row r="329" spans="1:4" x14ac:dyDescent="0.25">
      <c r="A329">
        <v>10741</v>
      </c>
      <c r="B329" s="2">
        <v>44102</v>
      </c>
      <c r="C329" s="2">
        <v>44104</v>
      </c>
      <c r="D329">
        <v>12919</v>
      </c>
    </row>
    <row r="330" spans="1:4" x14ac:dyDescent="0.25">
      <c r="A330">
        <v>10767</v>
      </c>
      <c r="B330" s="2">
        <v>44103</v>
      </c>
      <c r="C330" s="2">
        <v>44104</v>
      </c>
      <c r="D330">
        <v>15176</v>
      </c>
    </row>
    <row r="331" spans="1:4" x14ac:dyDescent="0.25">
      <c r="A331">
        <v>10832</v>
      </c>
      <c r="B331" s="2">
        <v>44104</v>
      </c>
      <c r="C331" s="2">
        <v>44106</v>
      </c>
      <c r="D331">
        <v>11502</v>
      </c>
    </row>
    <row r="332" spans="1:4" x14ac:dyDescent="0.25">
      <c r="A332">
        <v>10834</v>
      </c>
      <c r="B332" s="2">
        <v>44104</v>
      </c>
      <c r="C332" s="2">
        <v>44105</v>
      </c>
      <c r="D332">
        <v>11824</v>
      </c>
    </row>
    <row r="333" spans="1:4" x14ac:dyDescent="0.25">
      <c r="A333">
        <v>10859</v>
      </c>
      <c r="B333" s="2">
        <v>44104</v>
      </c>
      <c r="C333" s="2">
        <v>44107</v>
      </c>
      <c r="D333">
        <v>12765</v>
      </c>
    </row>
    <row r="334" spans="1:4" x14ac:dyDescent="0.25">
      <c r="A334">
        <v>10880</v>
      </c>
      <c r="B334" s="2">
        <v>44105</v>
      </c>
      <c r="C334" s="2">
        <v>44107</v>
      </c>
      <c r="D334">
        <v>11176</v>
      </c>
    </row>
    <row r="335" spans="1:4" x14ac:dyDescent="0.25">
      <c r="A335">
        <v>10881</v>
      </c>
      <c r="B335" s="2">
        <v>44105</v>
      </c>
      <c r="C335" s="2">
        <v>44106</v>
      </c>
      <c r="D335">
        <v>11300</v>
      </c>
    </row>
    <row r="336" spans="1:4" x14ac:dyDescent="0.25">
      <c r="A336">
        <v>10894</v>
      </c>
      <c r="B336" s="2">
        <v>44105</v>
      </c>
      <c r="C336" s="2">
        <v>44107</v>
      </c>
      <c r="D336">
        <v>11520</v>
      </c>
    </row>
    <row r="337" spans="1:4" x14ac:dyDescent="0.25">
      <c r="A337">
        <v>10901</v>
      </c>
      <c r="B337" s="2">
        <v>44105</v>
      </c>
      <c r="C337" s="2">
        <v>44115</v>
      </c>
      <c r="D337">
        <v>18391</v>
      </c>
    </row>
    <row r="338" spans="1:4" x14ac:dyDescent="0.25">
      <c r="A338">
        <v>10911</v>
      </c>
      <c r="B338" s="2">
        <v>44105</v>
      </c>
      <c r="C338" s="2">
        <v>44108</v>
      </c>
      <c r="D338">
        <v>12919</v>
      </c>
    </row>
    <row r="339" spans="1:4" x14ac:dyDescent="0.25">
      <c r="A339">
        <v>10951</v>
      </c>
      <c r="B339" s="2">
        <v>44106</v>
      </c>
      <c r="C339" s="2">
        <v>44108</v>
      </c>
      <c r="D339">
        <v>17026</v>
      </c>
    </row>
    <row r="340" spans="1:4" x14ac:dyDescent="0.25">
      <c r="A340">
        <v>11010</v>
      </c>
      <c r="B340" s="2">
        <v>44107</v>
      </c>
      <c r="C340" s="2">
        <v>44109</v>
      </c>
      <c r="D340">
        <v>18314</v>
      </c>
    </row>
    <row r="341" spans="1:4" x14ac:dyDescent="0.25">
      <c r="A341">
        <v>11161</v>
      </c>
      <c r="B341" s="2">
        <v>44110</v>
      </c>
      <c r="C341" s="2">
        <v>44111</v>
      </c>
      <c r="D341">
        <v>18811</v>
      </c>
    </row>
    <row r="342" spans="1:4" x14ac:dyDescent="0.25">
      <c r="A342">
        <v>11194</v>
      </c>
      <c r="B342" s="2">
        <v>44111</v>
      </c>
      <c r="C342" s="2">
        <v>44112</v>
      </c>
      <c r="D342">
        <v>16758</v>
      </c>
    </row>
    <row r="343" spans="1:4" x14ac:dyDescent="0.25">
      <c r="A343">
        <v>11199</v>
      </c>
      <c r="B343" s="2">
        <v>44111</v>
      </c>
      <c r="C343" s="2">
        <v>44112</v>
      </c>
      <c r="D343">
        <v>17476</v>
      </c>
    </row>
    <row r="344" spans="1:4" x14ac:dyDescent="0.25">
      <c r="A344">
        <v>11211</v>
      </c>
      <c r="B344" s="2">
        <v>44111</v>
      </c>
      <c r="C344" s="2">
        <v>44114</v>
      </c>
      <c r="D344">
        <v>16140</v>
      </c>
    </row>
    <row r="345" spans="1:4" x14ac:dyDescent="0.25">
      <c r="A345">
        <v>11239</v>
      </c>
      <c r="B345" s="2">
        <v>44112</v>
      </c>
      <c r="C345" s="2">
        <v>44115</v>
      </c>
      <c r="D345">
        <v>12984</v>
      </c>
    </row>
    <row r="346" spans="1:4" x14ac:dyDescent="0.25">
      <c r="A346">
        <v>11273</v>
      </c>
      <c r="B346" s="2">
        <v>44112</v>
      </c>
      <c r="C346" s="2">
        <v>44121</v>
      </c>
      <c r="D346">
        <v>14282</v>
      </c>
    </row>
    <row r="347" spans="1:4" x14ac:dyDescent="0.25">
      <c r="A347">
        <v>11288</v>
      </c>
      <c r="B347" s="2">
        <v>44113</v>
      </c>
      <c r="C347" s="2">
        <v>44118</v>
      </c>
      <c r="D347">
        <v>11498</v>
      </c>
    </row>
    <row r="348" spans="1:4" x14ac:dyDescent="0.25">
      <c r="A348">
        <v>11292</v>
      </c>
      <c r="B348" s="2">
        <v>44113</v>
      </c>
      <c r="C348" s="2">
        <v>44114</v>
      </c>
      <c r="D348">
        <v>11501</v>
      </c>
    </row>
    <row r="349" spans="1:4" x14ac:dyDescent="0.25">
      <c r="A349">
        <v>11330</v>
      </c>
      <c r="B349" s="2">
        <v>44114</v>
      </c>
      <c r="C349" s="2">
        <v>44116</v>
      </c>
      <c r="D349">
        <v>12781</v>
      </c>
    </row>
    <row r="350" spans="1:4" x14ac:dyDescent="0.25">
      <c r="A350">
        <v>11342</v>
      </c>
      <c r="B350" s="2">
        <v>44114</v>
      </c>
      <c r="C350" s="2">
        <v>44116</v>
      </c>
      <c r="D350">
        <v>11498</v>
      </c>
    </row>
    <row r="351" spans="1:4" x14ac:dyDescent="0.25">
      <c r="A351">
        <v>11372</v>
      </c>
      <c r="B351" s="2">
        <v>44115</v>
      </c>
      <c r="C351" s="2">
        <v>44116</v>
      </c>
      <c r="D351">
        <v>11253</v>
      </c>
    </row>
    <row r="352" spans="1:4" x14ac:dyDescent="0.25">
      <c r="A352">
        <v>11376</v>
      </c>
      <c r="B352" s="2">
        <v>44115</v>
      </c>
      <c r="C352" s="2">
        <v>44117</v>
      </c>
      <c r="D352">
        <v>17387</v>
      </c>
    </row>
    <row r="353" spans="1:4" x14ac:dyDescent="0.25">
      <c r="A353">
        <v>11378</v>
      </c>
      <c r="B353" s="2">
        <v>44115</v>
      </c>
      <c r="C353" s="2">
        <v>44118</v>
      </c>
      <c r="D353">
        <v>12363</v>
      </c>
    </row>
    <row r="354" spans="1:4" x14ac:dyDescent="0.25">
      <c r="A354">
        <v>11399</v>
      </c>
      <c r="B354" s="2">
        <v>44115</v>
      </c>
      <c r="C354" s="2">
        <v>44116</v>
      </c>
      <c r="D354">
        <v>12193</v>
      </c>
    </row>
    <row r="355" spans="1:4" x14ac:dyDescent="0.25">
      <c r="A355">
        <v>11605</v>
      </c>
      <c r="B355" s="2">
        <v>44117</v>
      </c>
      <c r="C355" s="2">
        <v>44121</v>
      </c>
      <c r="D355">
        <v>11520</v>
      </c>
    </row>
    <row r="356" spans="1:4" x14ac:dyDescent="0.25">
      <c r="A356">
        <v>11606</v>
      </c>
      <c r="B356" s="2">
        <v>44117</v>
      </c>
      <c r="C356" s="2">
        <v>44118</v>
      </c>
      <c r="D356">
        <v>11698</v>
      </c>
    </row>
    <row r="357" spans="1:4" x14ac:dyDescent="0.25">
      <c r="A357">
        <v>11691</v>
      </c>
      <c r="B357" s="2">
        <v>44119</v>
      </c>
      <c r="C357" s="2">
        <v>44122</v>
      </c>
      <c r="D357">
        <v>11253</v>
      </c>
    </row>
    <row r="358" spans="1:4" x14ac:dyDescent="0.25">
      <c r="A358">
        <v>11705</v>
      </c>
      <c r="B358" s="2">
        <v>44119</v>
      </c>
      <c r="C358" s="2">
        <v>44122</v>
      </c>
      <c r="D358">
        <v>16784</v>
      </c>
    </row>
    <row r="359" spans="1:4" x14ac:dyDescent="0.25">
      <c r="A359">
        <v>11738</v>
      </c>
      <c r="B359" s="2">
        <v>44120</v>
      </c>
      <c r="C359" s="2">
        <v>44121</v>
      </c>
      <c r="D359">
        <v>11802</v>
      </c>
    </row>
    <row r="360" spans="1:4" x14ac:dyDescent="0.25">
      <c r="A360">
        <v>11741</v>
      </c>
      <c r="B360" s="2">
        <v>44120</v>
      </c>
      <c r="C360" s="2">
        <v>44121</v>
      </c>
      <c r="D360">
        <v>17387</v>
      </c>
    </row>
    <row r="361" spans="1:4" x14ac:dyDescent="0.25">
      <c r="A361">
        <v>11746</v>
      </c>
      <c r="B361" s="2">
        <v>44120</v>
      </c>
      <c r="C361" s="2">
        <v>44122</v>
      </c>
      <c r="D361">
        <v>16958</v>
      </c>
    </row>
    <row r="362" spans="1:4" x14ac:dyDescent="0.25">
      <c r="A362">
        <v>11798</v>
      </c>
      <c r="B362" s="2">
        <v>44121</v>
      </c>
      <c r="C362" s="2">
        <v>44124</v>
      </c>
      <c r="D362">
        <v>16497</v>
      </c>
    </row>
    <row r="363" spans="1:4" x14ac:dyDescent="0.25">
      <c r="A363">
        <v>11801</v>
      </c>
      <c r="B363" s="2">
        <v>44121</v>
      </c>
      <c r="C363" s="2">
        <v>44122</v>
      </c>
      <c r="D363">
        <v>15494</v>
      </c>
    </row>
    <row r="364" spans="1:4" x14ac:dyDescent="0.25">
      <c r="A364">
        <v>11821</v>
      </c>
      <c r="B364" s="2">
        <v>44121</v>
      </c>
      <c r="C364" s="2">
        <v>44127</v>
      </c>
      <c r="D364">
        <v>16948</v>
      </c>
    </row>
    <row r="365" spans="1:4" x14ac:dyDescent="0.25">
      <c r="A365">
        <v>11854</v>
      </c>
      <c r="B365" s="2">
        <v>44122</v>
      </c>
      <c r="C365" s="2">
        <v>44125</v>
      </c>
      <c r="D365">
        <v>11176</v>
      </c>
    </row>
    <row r="366" spans="1:4" x14ac:dyDescent="0.25">
      <c r="A366">
        <v>11858</v>
      </c>
      <c r="B366" s="2">
        <v>44122</v>
      </c>
      <c r="C366" s="2">
        <v>44125</v>
      </c>
      <c r="D366">
        <v>11276</v>
      </c>
    </row>
    <row r="367" spans="1:4" x14ac:dyDescent="0.25">
      <c r="A367">
        <v>11873</v>
      </c>
      <c r="B367" s="2">
        <v>44122</v>
      </c>
      <c r="C367" s="2">
        <v>44124</v>
      </c>
      <c r="D367">
        <v>16810</v>
      </c>
    </row>
    <row r="368" spans="1:4" x14ac:dyDescent="0.25">
      <c r="A368">
        <v>11878</v>
      </c>
      <c r="B368" s="2">
        <v>44122</v>
      </c>
      <c r="C368" s="2">
        <v>44123</v>
      </c>
      <c r="D368">
        <v>18391</v>
      </c>
    </row>
    <row r="369" spans="1:4" x14ac:dyDescent="0.25">
      <c r="A369">
        <v>11886</v>
      </c>
      <c r="B369" s="2">
        <v>44122</v>
      </c>
      <c r="C369" s="2">
        <v>44124</v>
      </c>
      <c r="D369">
        <v>17476</v>
      </c>
    </row>
    <row r="370" spans="1:4" x14ac:dyDescent="0.25">
      <c r="A370">
        <v>11897</v>
      </c>
      <c r="B370" s="2">
        <v>44123</v>
      </c>
      <c r="C370" s="2">
        <v>44125</v>
      </c>
      <c r="D370">
        <v>13908</v>
      </c>
    </row>
    <row r="371" spans="1:4" x14ac:dyDescent="0.25">
      <c r="A371">
        <v>11987</v>
      </c>
      <c r="B371" s="2">
        <v>44124</v>
      </c>
      <c r="C371" s="2">
        <v>44125</v>
      </c>
      <c r="D371">
        <v>13920</v>
      </c>
    </row>
    <row r="372" spans="1:4" x14ac:dyDescent="0.25">
      <c r="A372">
        <v>12029</v>
      </c>
      <c r="B372" s="2">
        <v>44125</v>
      </c>
      <c r="C372" s="2">
        <v>44127</v>
      </c>
      <c r="D372">
        <v>11277</v>
      </c>
    </row>
    <row r="373" spans="1:4" x14ac:dyDescent="0.25">
      <c r="A373">
        <v>12040</v>
      </c>
      <c r="B373" s="2">
        <v>44125</v>
      </c>
      <c r="C373" s="2">
        <v>44126</v>
      </c>
      <c r="D373">
        <v>14655</v>
      </c>
    </row>
    <row r="374" spans="1:4" x14ac:dyDescent="0.25">
      <c r="A374">
        <v>12083</v>
      </c>
      <c r="B374" s="2">
        <v>44126</v>
      </c>
      <c r="C374" s="2">
        <v>44130</v>
      </c>
      <c r="D374">
        <v>16479</v>
      </c>
    </row>
    <row r="375" spans="1:4" x14ac:dyDescent="0.25">
      <c r="A375">
        <v>12103</v>
      </c>
      <c r="B375" s="2">
        <v>44126</v>
      </c>
      <c r="C375" s="2">
        <v>44127</v>
      </c>
      <c r="D375">
        <v>11132</v>
      </c>
    </row>
    <row r="376" spans="1:4" x14ac:dyDescent="0.25">
      <c r="A376">
        <v>12127</v>
      </c>
      <c r="B376" s="2">
        <v>44127</v>
      </c>
      <c r="C376" s="2">
        <v>44130</v>
      </c>
      <c r="D376">
        <v>11176</v>
      </c>
    </row>
    <row r="377" spans="1:4" x14ac:dyDescent="0.25">
      <c r="A377">
        <v>12171</v>
      </c>
      <c r="B377" s="2">
        <v>44128</v>
      </c>
      <c r="C377" s="2">
        <v>44129</v>
      </c>
      <c r="D377">
        <v>13760</v>
      </c>
    </row>
    <row r="378" spans="1:4" x14ac:dyDescent="0.25">
      <c r="A378">
        <v>12181</v>
      </c>
      <c r="B378" s="2">
        <v>44128</v>
      </c>
      <c r="C378" s="2">
        <v>44129</v>
      </c>
      <c r="D378">
        <v>11651</v>
      </c>
    </row>
    <row r="379" spans="1:4" x14ac:dyDescent="0.25">
      <c r="A379">
        <v>12281</v>
      </c>
      <c r="B379" s="2">
        <v>44130</v>
      </c>
      <c r="C379" s="2">
        <v>44133</v>
      </c>
      <c r="D379">
        <v>15543</v>
      </c>
    </row>
    <row r="380" spans="1:4" x14ac:dyDescent="0.25">
      <c r="A380">
        <v>12285</v>
      </c>
      <c r="B380" s="2">
        <v>44130</v>
      </c>
      <c r="C380" s="2">
        <v>44133</v>
      </c>
      <c r="D380">
        <v>12964</v>
      </c>
    </row>
    <row r="381" spans="1:4" x14ac:dyDescent="0.25">
      <c r="A381">
        <v>12328</v>
      </c>
      <c r="B381" s="2">
        <v>44131</v>
      </c>
      <c r="C381" s="2">
        <v>44132</v>
      </c>
      <c r="D381">
        <v>11277</v>
      </c>
    </row>
    <row r="382" spans="1:4" x14ac:dyDescent="0.25">
      <c r="A382">
        <v>12367</v>
      </c>
      <c r="B382" s="2">
        <v>44132</v>
      </c>
      <c r="C382" s="2">
        <v>44133</v>
      </c>
      <c r="D382">
        <v>15511</v>
      </c>
    </row>
    <row r="383" spans="1:4" x14ac:dyDescent="0.25">
      <c r="A383">
        <v>12369</v>
      </c>
      <c r="B383" s="2">
        <v>44132</v>
      </c>
      <c r="C383" s="2">
        <v>44133</v>
      </c>
      <c r="D383">
        <v>11748</v>
      </c>
    </row>
    <row r="384" spans="1:4" x14ac:dyDescent="0.25">
      <c r="A384">
        <v>12373</v>
      </c>
      <c r="B384" s="2">
        <v>44132</v>
      </c>
      <c r="C384" s="2">
        <v>44134</v>
      </c>
      <c r="D384">
        <v>15543</v>
      </c>
    </row>
    <row r="385" spans="1:4" x14ac:dyDescent="0.25">
      <c r="A385">
        <v>12374</v>
      </c>
      <c r="B385" s="2">
        <v>44132</v>
      </c>
      <c r="C385" s="2">
        <v>44135</v>
      </c>
      <c r="D385">
        <v>11712</v>
      </c>
    </row>
    <row r="386" spans="1:4" x14ac:dyDescent="0.25">
      <c r="A386">
        <v>12400</v>
      </c>
      <c r="B386" s="2">
        <v>44132</v>
      </c>
      <c r="C386" s="2">
        <v>44133</v>
      </c>
      <c r="D386">
        <v>12089</v>
      </c>
    </row>
    <row r="387" spans="1:4" x14ac:dyDescent="0.25">
      <c r="A387">
        <v>12403</v>
      </c>
      <c r="B387" s="2">
        <v>44133</v>
      </c>
      <c r="C387" s="2">
        <v>44136</v>
      </c>
      <c r="D387">
        <v>16758</v>
      </c>
    </row>
    <row r="388" spans="1:4" x14ac:dyDescent="0.25">
      <c r="A388">
        <v>12408</v>
      </c>
      <c r="B388" s="2">
        <v>44133</v>
      </c>
      <c r="C388" s="2">
        <v>44135</v>
      </c>
      <c r="D388">
        <v>11277</v>
      </c>
    </row>
    <row r="389" spans="1:4" x14ac:dyDescent="0.25">
      <c r="A389">
        <v>12409</v>
      </c>
      <c r="B389" s="2">
        <v>44133</v>
      </c>
      <c r="C389" s="2">
        <v>44136</v>
      </c>
      <c r="D389">
        <v>11520</v>
      </c>
    </row>
    <row r="390" spans="1:4" x14ac:dyDescent="0.25">
      <c r="A390">
        <v>12413</v>
      </c>
      <c r="B390" s="2">
        <v>44133</v>
      </c>
      <c r="C390" s="2">
        <v>44136</v>
      </c>
      <c r="D390">
        <v>11698</v>
      </c>
    </row>
    <row r="391" spans="1:4" x14ac:dyDescent="0.25">
      <c r="A391">
        <v>12429</v>
      </c>
      <c r="B391" s="2">
        <v>44133</v>
      </c>
      <c r="C391" s="2">
        <v>44141</v>
      </c>
      <c r="D391">
        <v>16834</v>
      </c>
    </row>
    <row r="392" spans="1:4" x14ac:dyDescent="0.25">
      <c r="A392">
        <v>12472</v>
      </c>
      <c r="B392" s="2">
        <v>44134</v>
      </c>
      <c r="C392" s="2">
        <v>44137</v>
      </c>
      <c r="D392">
        <v>14566</v>
      </c>
    </row>
    <row r="393" spans="1:4" x14ac:dyDescent="0.25">
      <c r="A393">
        <v>12596</v>
      </c>
      <c r="B393" s="2">
        <v>44136</v>
      </c>
      <c r="C393" s="2">
        <v>44139</v>
      </c>
      <c r="D393">
        <v>11526</v>
      </c>
    </row>
    <row r="394" spans="1:4" x14ac:dyDescent="0.25">
      <c r="A394">
        <v>12602</v>
      </c>
      <c r="B394" s="2">
        <v>44137</v>
      </c>
      <c r="C394" s="2">
        <v>44138</v>
      </c>
      <c r="D394">
        <v>11300</v>
      </c>
    </row>
    <row r="395" spans="1:4" x14ac:dyDescent="0.25">
      <c r="A395">
        <v>12603</v>
      </c>
      <c r="B395" s="2">
        <v>44137</v>
      </c>
      <c r="C395" s="2">
        <v>44139</v>
      </c>
      <c r="D395">
        <v>11142</v>
      </c>
    </row>
    <row r="396" spans="1:4" x14ac:dyDescent="0.25">
      <c r="A396">
        <v>12615</v>
      </c>
      <c r="B396" s="2">
        <v>44137</v>
      </c>
      <c r="C396" s="2">
        <v>44148</v>
      </c>
      <c r="D396">
        <v>13144</v>
      </c>
    </row>
    <row r="397" spans="1:4" x14ac:dyDescent="0.25">
      <c r="A397">
        <v>12676</v>
      </c>
      <c r="B397" s="2">
        <v>44138</v>
      </c>
      <c r="C397" s="2">
        <v>44141</v>
      </c>
      <c r="D397">
        <v>18090</v>
      </c>
    </row>
    <row r="398" spans="1:4" x14ac:dyDescent="0.25">
      <c r="A398">
        <v>12719</v>
      </c>
      <c r="B398" s="2">
        <v>44139</v>
      </c>
      <c r="C398" s="2">
        <v>44140</v>
      </c>
      <c r="D398">
        <v>11142</v>
      </c>
    </row>
    <row r="399" spans="1:4" x14ac:dyDescent="0.25">
      <c r="A399">
        <v>12720</v>
      </c>
      <c r="B399" s="2">
        <v>44139</v>
      </c>
      <c r="C399" s="2">
        <v>44141</v>
      </c>
      <c r="D399">
        <v>11276</v>
      </c>
    </row>
    <row r="400" spans="1:4" x14ac:dyDescent="0.25">
      <c r="A400">
        <v>12728</v>
      </c>
      <c r="B400" s="2">
        <v>44139</v>
      </c>
      <c r="C400" s="2">
        <v>44142</v>
      </c>
      <c r="D400">
        <v>13486</v>
      </c>
    </row>
    <row r="401" spans="1:4" x14ac:dyDescent="0.25">
      <c r="A401">
        <v>12762</v>
      </c>
      <c r="B401" s="2">
        <v>44140</v>
      </c>
      <c r="C401" s="2">
        <v>44143</v>
      </c>
      <c r="D401">
        <v>11502</v>
      </c>
    </row>
    <row r="402" spans="1:4" x14ac:dyDescent="0.25">
      <c r="A402">
        <v>12763</v>
      </c>
      <c r="B402" s="2">
        <v>44140</v>
      </c>
      <c r="C402" s="2">
        <v>44143</v>
      </c>
      <c r="D402">
        <v>11498</v>
      </c>
    </row>
    <row r="403" spans="1:4" x14ac:dyDescent="0.25">
      <c r="A403">
        <v>12788</v>
      </c>
      <c r="B403" s="2">
        <v>44140</v>
      </c>
      <c r="C403" s="2">
        <v>44143</v>
      </c>
      <c r="D403">
        <v>15176</v>
      </c>
    </row>
    <row r="404" spans="1:4" x14ac:dyDescent="0.25">
      <c r="A404">
        <v>12810</v>
      </c>
      <c r="B404" s="2">
        <v>44141</v>
      </c>
      <c r="C404" s="2">
        <v>44144</v>
      </c>
      <c r="D404">
        <v>11500</v>
      </c>
    </row>
    <row r="405" spans="1:4" x14ac:dyDescent="0.25">
      <c r="A405">
        <v>12870</v>
      </c>
      <c r="B405" s="2">
        <v>44142</v>
      </c>
      <c r="C405" s="2">
        <v>44144</v>
      </c>
      <c r="D405">
        <v>11640</v>
      </c>
    </row>
    <row r="406" spans="1:4" x14ac:dyDescent="0.25">
      <c r="A406">
        <v>12871</v>
      </c>
      <c r="B406" s="2">
        <v>44142</v>
      </c>
      <c r="C406" s="2">
        <v>44149</v>
      </c>
      <c r="D406">
        <v>11698</v>
      </c>
    </row>
    <row r="407" spans="1:4" x14ac:dyDescent="0.25">
      <c r="A407">
        <v>12885</v>
      </c>
      <c r="B407" s="2">
        <v>44142</v>
      </c>
      <c r="C407" s="2">
        <v>44144</v>
      </c>
      <c r="D407">
        <v>13144</v>
      </c>
    </row>
    <row r="408" spans="1:4" x14ac:dyDescent="0.25">
      <c r="A408">
        <v>12958</v>
      </c>
      <c r="B408" s="2">
        <v>44144</v>
      </c>
      <c r="C408" s="2">
        <v>44145</v>
      </c>
      <c r="D408">
        <v>16358</v>
      </c>
    </row>
    <row r="409" spans="1:4" x14ac:dyDescent="0.25">
      <c r="A409">
        <v>12959</v>
      </c>
      <c r="B409" s="2">
        <v>44144</v>
      </c>
      <c r="C409" s="2">
        <v>44146</v>
      </c>
      <c r="D409">
        <v>11501</v>
      </c>
    </row>
    <row r="410" spans="1:4" x14ac:dyDescent="0.25">
      <c r="A410">
        <v>12998</v>
      </c>
      <c r="B410" s="2">
        <v>44145</v>
      </c>
      <c r="C410" s="2">
        <v>44147</v>
      </c>
      <c r="D410">
        <v>11019</v>
      </c>
    </row>
    <row r="411" spans="1:4" x14ac:dyDescent="0.25">
      <c r="A411">
        <v>13012</v>
      </c>
      <c r="B411" s="2">
        <v>44145</v>
      </c>
      <c r="C411" s="2">
        <v>44146</v>
      </c>
      <c r="D411">
        <v>14274</v>
      </c>
    </row>
    <row r="412" spans="1:4" x14ac:dyDescent="0.25">
      <c r="A412">
        <v>13051</v>
      </c>
      <c r="B412" s="2">
        <v>44146</v>
      </c>
      <c r="C412" s="2">
        <v>44148</v>
      </c>
      <c r="D412">
        <v>16497</v>
      </c>
    </row>
    <row r="413" spans="1:4" x14ac:dyDescent="0.25">
      <c r="A413">
        <v>13060</v>
      </c>
      <c r="B413" s="2">
        <v>44146</v>
      </c>
      <c r="C413" s="2">
        <v>44149</v>
      </c>
      <c r="D413">
        <v>14363</v>
      </c>
    </row>
    <row r="414" spans="1:4" x14ac:dyDescent="0.25">
      <c r="A414">
        <v>13376</v>
      </c>
      <c r="B414" s="2">
        <v>44149</v>
      </c>
      <c r="C414" s="2">
        <v>44151</v>
      </c>
      <c r="D414">
        <v>13920</v>
      </c>
    </row>
    <row r="415" spans="1:4" x14ac:dyDescent="0.25">
      <c r="A415">
        <v>13415</v>
      </c>
      <c r="B415" s="2">
        <v>44149</v>
      </c>
      <c r="C415" s="2">
        <v>44152</v>
      </c>
      <c r="D415">
        <v>14661</v>
      </c>
    </row>
    <row r="416" spans="1:4" x14ac:dyDescent="0.25">
      <c r="A416">
        <v>13423</v>
      </c>
      <c r="B416" s="2">
        <v>44149</v>
      </c>
      <c r="C416" s="2">
        <v>44151</v>
      </c>
      <c r="D416">
        <v>16784</v>
      </c>
    </row>
    <row r="417" spans="1:4" x14ac:dyDescent="0.25">
      <c r="A417">
        <v>13430</v>
      </c>
      <c r="B417" s="2">
        <v>44149</v>
      </c>
      <c r="C417" s="2">
        <v>44150</v>
      </c>
      <c r="D417">
        <v>11176</v>
      </c>
    </row>
    <row r="418" spans="1:4" x14ac:dyDescent="0.25">
      <c r="A418">
        <v>13459</v>
      </c>
      <c r="B418" s="2">
        <v>44150</v>
      </c>
      <c r="C418" s="2">
        <v>44152</v>
      </c>
      <c r="D418">
        <v>13941</v>
      </c>
    </row>
    <row r="419" spans="1:4" x14ac:dyDescent="0.25">
      <c r="A419">
        <v>13464</v>
      </c>
      <c r="B419" s="2">
        <v>44150</v>
      </c>
      <c r="C419" s="2">
        <v>44152</v>
      </c>
      <c r="D419">
        <v>11868</v>
      </c>
    </row>
    <row r="420" spans="1:4" x14ac:dyDescent="0.25">
      <c r="A420">
        <v>13476</v>
      </c>
      <c r="B420" s="2">
        <v>44150</v>
      </c>
      <c r="C420" s="2">
        <v>44151</v>
      </c>
      <c r="D420">
        <v>13303</v>
      </c>
    </row>
    <row r="421" spans="1:4" x14ac:dyDescent="0.25">
      <c r="A421">
        <v>13502</v>
      </c>
      <c r="B421" s="2">
        <v>44151</v>
      </c>
      <c r="C421" s="2">
        <v>44152</v>
      </c>
      <c r="D421">
        <v>11520</v>
      </c>
    </row>
    <row r="422" spans="1:4" x14ac:dyDescent="0.25">
      <c r="A422">
        <v>13523</v>
      </c>
      <c r="B422" s="2">
        <v>44151</v>
      </c>
      <c r="C422" s="2">
        <v>44154</v>
      </c>
      <c r="D422">
        <v>14084</v>
      </c>
    </row>
    <row r="423" spans="1:4" x14ac:dyDescent="0.25">
      <c r="A423">
        <v>13533</v>
      </c>
      <c r="B423" s="2">
        <v>44151</v>
      </c>
      <c r="C423" s="2">
        <v>44154</v>
      </c>
      <c r="D423">
        <v>14041</v>
      </c>
    </row>
    <row r="424" spans="1:4" x14ac:dyDescent="0.25">
      <c r="A424">
        <v>13627</v>
      </c>
      <c r="B424" s="2">
        <v>44153</v>
      </c>
      <c r="C424" s="2">
        <v>44162</v>
      </c>
      <c r="D424">
        <v>11502</v>
      </c>
    </row>
    <row r="425" spans="1:4" x14ac:dyDescent="0.25">
      <c r="A425">
        <v>13639</v>
      </c>
      <c r="B425" s="2">
        <v>44153</v>
      </c>
      <c r="C425" s="2">
        <v>44155</v>
      </c>
      <c r="D425">
        <v>13343</v>
      </c>
    </row>
    <row r="426" spans="1:4" x14ac:dyDescent="0.25">
      <c r="A426">
        <v>13669</v>
      </c>
      <c r="B426" s="2">
        <v>44154</v>
      </c>
      <c r="C426" s="2">
        <v>44156</v>
      </c>
      <c r="D426">
        <v>11502</v>
      </c>
    </row>
    <row r="427" spans="1:4" x14ac:dyDescent="0.25">
      <c r="A427">
        <v>13684</v>
      </c>
      <c r="B427" s="2">
        <v>44154</v>
      </c>
      <c r="C427" s="2">
        <v>44165</v>
      </c>
      <c r="D427">
        <v>13908</v>
      </c>
    </row>
    <row r="428" spans="1:4" x14ac:dyDescent="0.25">
      <c r="A428">
        <v>13746</v>
      </c>
      <c r="B428" s="2">
        <v>44156</v>
      </c>
      <c r="C428" s="2">
        <v>44160</v>
      </c>
      <c r="D428">
        <v>13916</v>
      </c>
    </row>
    <row r="429" spans="1:4" x14ac:dyDescent="0.25">
      <c r="A429">
        <v>13761</v>
      </c>
      <c r="B429" s="2">
        <v>44156</v>
      </c>
      <c r="C429" s="2">
        <v>44158</v>
      </c>
      <c r="D429">
        <v>11659</v>
      </c>
    </row>
    <row r="430" spans="1:4" x14ac:dyDescent="0.25">
      <c r="A430">
        <v>13794</v>
      </c>
      <c r="B430" s="2">
        <v>44156</v>
      </c>
      <c r="C430" s="2">
        <v>44158</v>
      </c>
      <c r="D430">
        <v>12113</v>
      </c>
    </row>
    <row r="431" spans="1:4" x14ac:dyDescent="0.25">
      <c r="A431">
        <v>13809</v>
      </c>
      <c r="B431" s="2">
        <v>44157</v>
      </c>
      <c r="C431" s="2">
        <v>44159</v>
      </c>
      <c r="D431">
        <v>11277</v>
      </c>
    </row>
    <row r="432" spans="1:4" x14ac:dyDescent="0.25">
      <c r="A432">
        <v>13829</v>
      </c>
      <c r="B432" s="2">
        <v>44157</v>
      </c>
      <c r="C432" s="2">
        <v>44158</v>
      </c>
      <c r="D432">
        <v>14655</v>
      </c>
    </row>
    <row r="433" spans="1:4" x14ac:dyDescent="0.25">
      <c r="A433">
        <v>13886</v>
      </c>
      <c r="B433" s="2">
        <v>44158</v>
      </c>
      <c r="C433" s="2">
        <v>44159</v>
      </c>
      <c r="D433">
        <v>18788</v>
      </c>
    </row>
    <row r="434" spans="1:4" x14ac:dyDescent="0.25">
      <c r="A434">
        <v>13909</v>
      </c>
      <c r="B434" s="2">
        <v>44159</v>
      </c>
      <c r="C434" s="2">
        <v>44162</v>
      </c>
      <c r="D434">
        <v>11176</v>
      </c>
    </row>
    <row r="435" spans="1:4" x14ac:dyDescent="0.25">
      <c r="A435">
        <v>13935</v>
      </c>
      <c r="B435" s="2">
        <v>44159</v>
      </c>
      <c r="C435" s="2">
        <v>44162</v>
      </c>
      <c r="D435">
        <v>13440</v>
      </c>
    </row>
    <row r="436" spans="1:4" x14ac:dyDescent="0.25">
      <c r="A436">
        <v>13958</v>
      </c>
      <c r="B436" s="2">
        <v>44160</v>
      </c>
      <c r="C436" s="2">
        <v>44162</v>
      </c>
      <c r="D436">
        <v>14084</v>
      </c>
    </row>
    <row r="437" spans="1:4" x14ac:dyDescent="0.25">
      <c r="A437">
        <v>13991</v>
      </c>
      <c r="B437" s="2">
        <v>44160</v>
      </c>
      <c r="C437" s="2">
        <v>44167</v>
      </c>
      <c r="D437">
        <v>13358</v>
      </c>
    </row>
    <row r="438" spans="1:4" x14ac:dyDescent="0.25">
      <c r="A438">
        <v>14003</v>
      </c>
      <c r="B438" s="2">
        <v>44161</v>
      </c>
      <c r="C438" s="2">
        <v>44162</v>
      </c>
      <c r="D438">
        <v>11277</v>
      </c>
    </row>
    <row r="439" spans="1:4" x14ac:dyDescent="0.25">
      <c r="A439">
        <v>14013</v>
      </c>
      <c r="B439" s="2">
        <v>44161</v>
      </c>
      <c r="C439" s="2">
        <v>44167</v>
      </c>
      <c r="D439">
        <v>16247</v>
      </c>
    </row>
    <row r="440" spans="1:4" x14ac:dyDescent="0.25">
      <c r="A440">
        <v>14021</v>
      </c>
      <c r="B440" s="2">
        <v>44161</v>
      </c>
      <c r="C440" s="2">
        <v>44163</v>
      </c>
      <c r="D440">
        <v>15847</v>
      </c>
    </row>
    <row r="441" spans="1:4" x14ac:dyDescent="0.25">
      <c r="A441">
        <v>14032</v>
      </c>
      <c r="B441" s="2">
        <v>44161</v>
      </c>
      <c r="C441" s="2">
        <v>44168</v>
      </c>
      <c r="D441">
        <v>11861</v>
      </c>
    </row>
    <row r="442" spans="1:4" x14ac:dyDescent="0.25">
      <c r="A442">
        <v>14073</v>
      </c>
      <c r="B442" s="2">
        <v>44162</v>
      </c>
      <c r="C442" s="2">
        <v>44167</v>
      </c>
      <c r="D442">
        <v>11501</v>
      </c>
    </row>
    <row r="443" spans="1:4" x14ac:dyDescent="0.25">
      <c r="A443">
        <v>14077</v>
      </c>
      <c r="B443" s="2">
        <v>44162</v>
      </c>
      <c r="C443" s="2">
        <v>44163</v>
      </c>
      <c r="D443">
        <v>12969</v>
      </c>
    </row>
    <row r="444" spans="1:4" x14ac:dyDescent="0.25">
      <c r="A444">
        <v>14078</v>
      </c>
      <c r="B444" s="2">
        <v>44162</v>
      </c>
      <c r="C444" s="2">
        <v>44164</v>
      </c>
      <c r="D444">
        <v>11498</v>
      </c>
    </row>
    <row r="445" spans="1:4" x14ac:dyDescent="0.25">
      <c r="A445">
        <v>14119</v>
      </c>
      <c r="B445" s="2">
        <v>44163</v>
      </c>
      <c r="C445" s="2">
        <v>44164</v>
      </c>
      <c r="D445">
        <v>11277</v>
      </c>
    </row>
    <row r="446" spans="1:4" x14ac:dyDescent="0.25">
      <c r="A446">
        <v>14124</v>
      </c>
      <c r="B446" s="2">
        <v>44163</v>
      </c>
      <c r="C446" s="2">
        <v>44164</v>
      </c>
      <c r="D446">
        <v>16950</v>
      </c>
    </row>
    <row r="447" spans="1:4" x14ac:dyDescent="0.25">
      <c r="A447">
        <v>14184</v>
      </c>
      <c r="B447" s="2">
        <v>44164</v>
      </c>
      <c r="C447" s="2">
        <v>44166</v>
      </c>
      <c r="D447">
        <v>18925</v>
      </c>
    </row>
    <row r="448" spans="1:4" x14ac:dyDescent="0.25">
      <c r="A448">
        <v>14210</v>
      </c>
      <c r="B448" s="2">
        <v>44164</v>
      </c>
      <c r="C448" s="2">
        <v>44165</v>
      </c>
      <c r="D448">
        <v>15395</v>
      </c>
    </row>
    <row r="449" spans="1:4" x14ac:dyDescent="0.25">
      <c r="A449">
        <v>14212</v>
      </c>
      <c r="B449" s="2">
        <v>44164</v>
      </c>
      <c r="C449" s="2">
        <v>44167</v>
      </c>
      <c r="D449">
        <v>14338</v>
      </c>
    </row>
    <row r="450" spans="1:4" x14ac:dyDescent="0.25">
      <c r="A450">
        <v>14263</v>
      </c>
      <c r="B450" s="2">
        <v>44165</v>
      </c>
      <c r="C450" s="2">
        <v>44167</v>
      </c>
      <c r="D450">
        <v>13708</v>
      </c>
    </row>
    <row r="451" spans="1:4" x14ac:dyDescent="0.25">
      <c r="A451">
        <v>14286</v>
      </c>
      <c r="B451" s="2">
        <v>44166</v>
      </c>
      <c r="C451" s="2">
        <v>44169</v>
      </c>
      <c r="D451">
        <v>11276</v>
      </c>
    </row>
    <row r="452" spans="1:4" x14ac:dyDescent="0.25">
      <c r="A452">
        <v>14295</v>
      </c>
      <c r="B452" s="2">
        <v>44166</v>
      </c>
      <c r="C452" s="2">
        <v>44169</v>
      </c>
      <c r="D452">
        <v>15868</v>
      </c>
    </row>
    <row r="453" spans="1:4" x14ac:dyDescent="0.25">
      <c r="A453">
        <v>14298</v>
      </c>
      <c r="B453" s="2">
        <v>44166</v>
      </c>
      <c r="C453" s="2">
        <v>44167</v>
      </c>
      <c r="D453">
        <v>14079</v>
      </c>
    </row>
    <row r="454" spans="1:4" x14ac:dyDescent="0.25">
      <c r="A454">
        <v>14313</v>
      </c>
      <c r="B454" s="2">
        <v>44166</v>
      </c>
      <c r="C454" s="2">
        <v>44169</v>
      </c>
      <c r="D454">
        <v>11132</v>
      </c>
    </row>
    <row r="455" spans="1:4" x14ac:dyDescent="0.25">
      <c r="A455">
        <v>14317</v>
      </c>
      <c r="B455" s="2">
        <v>44166</v>
      </c>
      <c r="C455" s="2">
        <v>44167</v>
      </c>
      <c r="D455">
        <v>18855</v>
      </c>
    </row>
    <row r="456" spans="1:4" x14ac:dyDescent="0.25">
      <c r="A456">
        <v>14318</v>
      </c>
      <c r="B456" s="2">
        <v>44166</v>
      </c>
      <c r="C456" s="2">
        <v>44169</v>
      </c>
      <c r="D456">
        <v>12984</v>
      </c>
    </row>
    <row r="457" spans="1:4" x14ac:dyDescent="0.25">
      <c r="A457">
        <v>14329</v>
      </c>
      <c r="B457" s="2">
        <v>44167</v>
      </c>
      <c r="C457" s="2">
        <v>44169</v>
      </c>
      <c r="D457">
        <v>16370</v>
      </c>
    </row>
    <row r="458" spans="1:4" x14ac:dyDescent="0.25">
      <c r="A458">
        <v>14339</v>
      </c>
      <c r="B458" s="2">
        <v>44167</v>
      </c>
      <c r="C458" s="2">
        <v>44168</v>
      </c>
      <c r="D458">
        <v>14897</v>
      </c>
    </row>
    <row r="459" spans="1:4" x14ac:dyDescent="0.25">
      <c r="A459">
        <v>14340</v>
      </c>
      <c r="B459" s="2">
        <v>44167</v>
      </c>
      <c r="C459" s="2">
        <v>44169</v>
      </c>
      <c r="D459">
        <v>11841</v>
      </c>
    </row>
    <row r="460" spans="1:4" x14ac:dyDescent="0.25">
      <c r="A460">
        <v>14361</v>
      </c>
      <c r="B460" s="2">
        <v>44167</v>
      </c>
      <c r="C460" s="2">
        <v>44168</v>
      </c>
      <c r="D460">
        <v>14416</v>
      </c>
    </row>
    <row r="461" spans="1:4" x14ac:dyDescent="0.25">
      <c r="A461">
        <v>14395</v>
      </c>
      <c r="B461" s="2">
        <v>44168</v>
      </c>
      <c r="C461" s="2">
        <v>44171</v>
      </c>
      <c r="D461">
        <v>11300</v>
      </c>
    </row>
    <row r="462" spans="1:4" x14ac:dyDescent="0.25">
      <c r="A462">
        <v>14400</v>
      </c>
      <c r="B462" s="2">
        <v>44168</v>
      </c>
      <c r="C462" s="2">
        <v>44169</v>
      </c>
      <c r="D462">
        <v>11300</v>
      </c>
    </row>
    <row r="463" spans="1:4" x14ac:dyDescent="0.25">
      <c r="A463">
        <v>14402</v>
      </c>
      <c r="B463" s="2">
        <v>44168</v>
      </c>
      <c r="C463" s="2">
        <v>44170</v>
      </c>
      <c r="D463">
        <v>12097</v>
      </c>
    </row>
    <row r="464" spans="1:4" x14ac:dyDescent="0.25">
      <c r="A464">
        <v>14405</v>
      </c>
      <c r="B464" s="2">
        <v>44168</v>
      </c>
      <c r="C464" s="2">
        <v>44170</v>
      </c>
      <c r="D464">
        <v>18090</v>
      </c>
    </row>
    <row r="465" spans="1:4" x14ac:dyDescent="0.25">
      <c r="A465">
        <v>14409</v>
      </c>
      <c r="B465" s="2">
        <v>44168</v>
      </c>
      <c r="C465" s="2">
        <v>44175</v>
      </c>
      <c r="D465">
        <v>12972</v>
      </c>
    </row>
    <row r="466" spans="1:4" x14ac:dyDescent="0.25">
      <c r="A466">
        <v>14418</v>
      </c>
      <c r="B466" s="2">
        <v>44168</v>
      </c>
      <c r="C466" s="2">
        <v>44175</v>
      </c>
      <c r="D466">
        <v>15511</v>
      </c>
    </row>
    <row r="467" spans="1:4" x14ac:dyDescent="0.25">
      <c r="A467">
        <v>14445</v>
      </c>
      <c r="B467" s="2">
        <v>44169</v>
      </c>
      <c r="C467" s="2">
        <v>44170</v>
      </c>
      <c r="D467">
        <v>11520</v>
      </c>
    </row>
    <row r="468" spans="1:4" x14ac:dyDescent="0.25">
      <c r="A468">
        <v>14527</v>
      </c>
      <c r="B468" s="2">
        <v>44170</v>
      </c>
      <c r="C468" s="2">
        <v>44177</v>
      </c>
      <c r="D468">
        <v>12984</v>
      </c>
    </row>
    <row r="469" spans="1:4" x14ac:dyDescent="0.25">
      <c r="A469">
        <v>14543</v>
      </c>
      <c r="B469" s="2">
        <v>44170</v>
      </c>
      <c r="C469" s="2">
        <v>44172</v>
      </c>
      <c r="D469">
        <v>16791</v>
      </c>
    </row>
    <row r="470" spans="1:4" x14ac:dyDescent="0.25">
      <c r="A470">
        <v>14581</v>
      </c>
      <c r="B470" s="2">
        <v>44171</v>
      </c>
      <c r="C470" s="2">
        <v>44174</v>
      </c>
      <c r="D470">
        <v>16358</v>
      </c>
    </row>
    <row r="471" spans="1:4" x14ac:dyDescent="0.25">
      <c r="A471">
        <v>14617</v>
      </c>
      <c r="B471" s="2">
        <v>44172</v>
      </c>
      <c r="C471" s="2">
        <v>44178</v>
      </c>
      <c r="D471">
        <v>11019</v>
      </c>
    </row>
    <row r="472" spans="1:4" x14ac:dyDescent="0.25">
      <c r="A472">
        <v>14635</v>
      </c>
      <c r="B472" s="2">
        <v>44172</v>
      </c>
      <c r="C472" s="2">
        <v>44175</v>
      </c>
      <c r="D472">
        <v>11712</v>
      </c>
    </row>
    <row r="473" spans="1:4" x14ac:dyDescent="0.25">
      <c r="A473">
        <v>14668</v>
      </c>
      <c r="B473" s="2">
        <v>44173</v>
      </c>
      <c r="C473" s="2">
        <v>44174</v>
      </c>
      <c r="D473">
        <v>11498</v>
      </c>
    </row>
    <row r="474" spans="1:4" x14ac:dyDescent="0.25">
      <c r="A474">
        <v>14674</v>
      </c>
      <c r="B474" s="2">
        <v>44173</v>
      </c>
      <c r="C474" s="2">
        <v>44176</v>
      </c>
      <c r="D474">
        <v>18573</v>
      </c>
    </row>
    <row r="475" spans="1:4" x14ac:dyDescent="0.25">
      <c r="A475">
        <v>14689</v>
      </c>
      <c r="B475" s="2">
        <v>44173</v>
      </c>
      <c r="C475" s="2">
        <v>44174</v>
      </c>
      <c r="D475">
        <v>16479</v>
      </c>
    </row>
    <row r="476" spans="1:4" x14ac:dyDescent="0.25">
      <c r="A476">
        <v>14693</v>
      </c>
      <c r="B476" s="2">
        <v>44173</v>
      </c>
      <c r="C476" s="2">
        <v>44175</v>
      </c>
      <c r="D476">
        <v>16834</v>
      </c>
    </row>
    <row r="477" spans="1:4" x14ac:dyDescent="0.25">
      <c r="A477">
        <v>14721</v>
      </c>
      <c r="B477" s="2">
        <v>44174</v>
      </c>
      <c r="C477" s="2">
        <v>44175</v>
      </c>
      <c r="D477">
        <v>11276</v>
      </c>
    </row>
    <row r="478" spans="1:4" x14ac:dyDescent="0.25">
      <c r="A478">
        <v>14743</v>
      </c>
      <c r="B478" s="2">
        <v>44174</v>
      </c>
      <c r="C478" s="2">
        <v>44176</v>
      </c>
      <c r="D478">
        <v>12765</v>
      </c>
    </row>
    <row r="479" spans="1:4" x14ac:dyDescent="0.25">
      <c r="A479">
        <v>14782</v>
      </c>
      <c r="B479" s="2">
        <v>44174</v>
      </c>
      <c r="C479" s="2">
        <v>44181</v>
      </c>
      <c r="D479">
        <v>17404</v>
      </c>
    </row>
    <row r="480" spans="1:4" x14ac:dyDescent="0.25">
      <c r="A480">
        <v>14863</v>
      </c>
      <c r="B480" s="2">
        <v>44176</v>
      </c>
      <c r="C480" s="2">
        <v>44181</v>
      </c>
      <c r="D480">
        <v>15748</v>
      </c>
    </row>
    <row r="481" spans="1:4" x14ac:dyDescent="0.25">
      <c r="A481">
        <v>14897</v>
      </c>
      <c r="B481" s="2">
        <v>44176</v>
      </c>
      <c r="C481" s="2">
        <v>44177</v>
      </c>
      <c r="D481">
        <v>15511</v>
      </c>
    </row>
    <row r="482" spans="1:4" x14ac:dyDescent="0.25">
      <c r="A482">
        <v>15160</v>
      </c>
      <c r="B482" s="2">
        <v>44178</v>
      </c>
      <c r="C482" s="2">
        <v>44181</v>
      </c>
      <c r="D482">
        <v>16497</v>
      </c>
    </row>
    <row r="483" spans="1:4" x14ac:dyDescent="0.25">
      <c r="A483">
        <v>15225</v>
      </c>
      <c r="B483" s="2">
        <v>44179</v>
      </c>
      <c r="C483" s="2">
        <v>44182</v>
      </c>
      <c r="D483">
        <v>12183</v>
      </c>
    </row>
    <row r="484" spans="1:4" x14ac:dyDescent="0.25">
      <c r="A484">
        <v>15227</v>
      </c>
      <c r="B484" s="2">
        <v>44179</v>
      </c>
      <c r="C484" s="2">
        <v>44186</v>
      </c>
      <c r="D484">
        <v>12969</v>
      </c>
    </row>
    <row r="485" spans="1:4" x14ac:dyDescent="0.25">
      <c r="A485">
        <v>15235</v>
      </c>
      <c r="B485" s="2">
        <v>44179</v>
      </c>
      <c r="C485" s="2">
        <v>44180</v>
      </c>
      <c r="D485">
        <v>11498</v>
      </c>
    </row>
    <row r="486" spans="1:4" x14ac:dyDescent="0.25">
      <c r="A486">
        <v>15240</v>
      </c>
      <c r="B486" s="2">
        <v>44179</v>
      </c>
      <c r="C486" s="2">
        <v>44180</v>
      </c>
      <c r="D486">
        <v>14497</v>
      </c>
    </row>
    <row r="487" spans="1:4" x14ac:dyDescent="0.25">
      <c r="A487">
        <v>15258</v>
      </c>
      <c r="B487" s="2">
        <v>44179</v>
      </c>
      <c r="C487" s="2">
        <v>44182</v>
      </c>
      <c r="D487">
        <v>12113</v>
      </c>
    </row>
    <row r="488" spans="1:4" x14ac:dyDescent="0.25">
      <c r="A488">
        <v>15289</v>
      </c>
      <c r="B488" s="2">
        <v>44180</v>
      </c>
      <c r="C488" s="2">
        <v>44186</v>
      </c>
      <c r="D488">
        <v>11520</v>
      </c>
    </row>
    <row r="489" spans="1:4" x14ac:dyDescent="0.25">
      <c r="A489">
        <v>15297</v>
      </c>
      <c r="B489" s="2">
        <v>44180</v>
      </c>
      <c r="C489" s="2">
        <v>44183</v>
      </c>
      <c r="D489">
        <v>11277</v>
      </c>
    </row>
    <row r="490" spans="1:4" x14ac:dyDescent="0.25">
      <c r="A490">
        <v>15366</v>
      </c>
      <c r="B490" s="2">
        <v>44181</v>
      </c>
      <c r="C490" s="2">
        <v>44183</v>
      </c>
      <c r="D490">
        <v>17347</v>
      </c>
    </row>
    <row r="491" spans="1:4" x14ac:dyDescent="0.25">
      <c r="A491">
        <v>15373</v>
      </c>
      <c r="B491" s="2">
        <v>44181</v>
      </c>
      <c r="C491" s="2">
        <v>44182</v>
      </c>
      <c r="D491">
        <v>15304</v>
      </c>
    </row>
    <row r="492" spans="1:4" x14ac:dyDescent="0.25">
      <c r="A492">
        <v>15379</v>
      </c>
      <c r="B492" s="2">
        <v>44181</v>
      </c>
      <c r="C492" s="2">
        <v>44182</v>
      </c>
      <c r="D492">
        <v>14598</v>
      </c>
    </row>
    <row r="493" spans="1:4" x14ac:dyDescent="0.25">
      <c r="A493">
        <v>15610</v>
      </c>
      <c r="B493" s="2">
        <v>44184</v>
      </c>
      <c r="C493" s="2">
        <v>44187</v>
      </c>
      <c r="D493">
        <v>15413</v>
      </c>
    </row>
    <row r="494" spans="1:4" x14ac:dyDescent="0.25">
      <c r="A494">
        <v>15656</v>
      </c>
      <c r="B494" s="2">
        <v>44185</v>
      </c>
      <c r="C494" s="2">
        <v>44187</v>
      </c>
      <c r="D494">
        <v>11748</v>
      </c>
    </row>
    <row r="495" spans="1:4" x14ac:dyDescent="0.25">
      <c r="A495">
        <v>15692</v>
      </c>
      <c r="B495" s="2">
        <v>44185</v>
      </c>
      <c r="C495" s="2">
        <v>44188</v>
      </c>
      <c r="D495">
        <v>11651</v>
      </c>
    </row>
    <row r="496" spans="1:4" x14ac:dyDescent="0.25">
      <c r="A496">
        <v>15708</v>
      </c>
      <c r="B496" s="2">
        <v>44186</v>
      </c>
      <c r="C496" s="2">
        <v>44188</v>
      </c>
      <c r="D496">
        <v>11841</v>
      </c>
    </row>
    <row r="497" spans="1:4" x14ac:dyDescent="0.25">
      <c r="A497">
        <v>15712</v>
      </c>
      <c r="B497" s="2">
        <v>44186</v>
      </c>
      <c r="C497" s="2">
        <v>44188</v>
      </c>
      <c r="D497">
        <v>11502</v>
      </c>
    </row>
    <row r="498" spans="1:4" x14ac:dyDescent="0.25">
      <c r="A498">
        <v>15714</v>
      </c>
      <c r="B498" s="2">
        <v>44186</v>
      </c>
      <c r="C498" s="2">
        <v>44187</v>
      </c>
      <c r="D498">
        <v>18314</v>
      </c>
    </row>
    <row r="499" spans="1:4" x14ac:dyDescent="0.25">
      <c r="A499">
        <v>15715</v>
      </c>
      <c r="B499" s="2">
        <v>44186</v>
      </c>
      <c r="C499" s="2">
        <v>44188</v>
      </c>
      <c r="D499">
        <v>12972</v>
      </c>
    </row>
    <row r="500" spans="1:4" x14ac:dyDescent="0.25">
      <c r="A500">
        <v>15722</v>
      </c>
      <c r="B500" s="2">
        <v>44186</v>
      </c>
      <c r="C500" s="2">
        <v>44189</v>
      </c>
      <c r="D500">
        <v>11861</v>
      </c>
    </row>
    <row r="501" spans="1:4" x14ac:dyDescent="0.25">
      <c r="A501">
        <v>15840</v>
      </c>
      <c r="B501" s="2">
        <v>44188</v>
      </c>
      <c r="C501" s="2">
        <v>44190</v>
      </c>
      <c r="D501">
        <v>14885</v>
      </c>
    </row>
    <row r="502" spans="1:4" x14ac:dyDescent="0.25">
      <c r="A502">
        <v>15854</v>
      </c>
      <c r="B502" s="2">
        <v>44188</v>
      </c>
      <c r="C502" s="2">
        <v>44198</v>
      </c>
      <c r="D502">
        <v>15488</v>
      </c>
    </row>
    <row r="503" spans="1:4" x14ac:dyDescent="0.25">
      <c r="A503">
        <v>15883</v>
      </c>
      <c r="B503" s="2">
        <v>44188</v>
      </c>
      <c r="C503" s="2">
        <v>44191</v>
      </c>
      <c r="D503">
        <v>13027</v>
      </c>
    </row>
    <row r="504" spans="1:4" x14ac:dyDescent="0.25">
      <c r="A504">
        <v>15908</v>
      </c>
      <c r="B504" s="2">
        <v>44189</v>
      </c>
      <c r="C504" s="2">
        <v>44190</v>
      </c>
      <c r="D504">
        <v>11498</v>
      </c>
    </row>
    <row r="505" spans="1:4" x14ac:dyDescent="0.25">
      <c r="A505">
        <v>15918</v>
      </c>
      <c r="B505" s="2">
        <v>44189</v>
      </c>
      <c r="C505" s="2">
        <v>44190</v>
      </c>
      <c r="D505">
        <v>11748</v>
      </c>
    </row>
    <row r="506" spans="1:4" x14ac:dyDescent="0.25">
      <c r="A506">
        <v>15950</v>
      </c>
      <c r="B506" s="2">
        <v>44189</v>
      </c>
      <c r="C506" s="2">
        <v>44191</v>
      </c>
      <c r="D506">
        <v>14416</v>
      </c>
    </row>
    <row r="507" spans="1:4" x14ac:dyDescent="0.25">
      <c r="A507">
        <v>15971</v>
      </c>
      <c r="B507" s="2">
        <v>44190</v>
      </c>
      <c r="C507" s="2">
        <v>44191</v>
      </c>
      <c r="D507">
        <v>11019</v>
      </c>
    </row>
    <row r="508" spans="1:4" x14ac:dyDescent="0.25">
      <c r="A508">
        <v>16026</v>
      </c>
      <c r="B508" s="2">
        <v>44191</v>
      </c>
      <c r="C508" s="2">
        <v>44193</v>
      </c>
      <c r="D508">
        <v>17613</v>
      </c>
    </row>
    <row r="509" spans="1:4" x14ac:dyDescent="0.25">
      <c r="A509">
        <v>16042</v>
      </c>
      <c r="B509" s="2">
        <v>44191</v>
      </c>
      <c r="C509" s="2">
        <v>44193</v>
      </c>
      <c r="D509">
        <v>11738</v>
      </c>
    </row>
    <row r="510" spans="1:4" x14ac:dyDescent="0.25">
      <c r="A510">
        <v>16044</v>
      </c>
      <c r="B510" s="2">
        <v>44191</v>
      </c>
      <c r="C510" s="2">
        <v>44192</v>
      </c>
      <c r="D510">
        <v>11176</v>
      </c>
    </row>
    <row r="511" spans="1:4" x14ac:dyDescent="0.25">
      <c r="A511">
        <v>16045</v>
      </c>
      <c r="B511" s="2">
        <v>44191</v>
      </c>
      <c r="C511" s="2">
        <v>44193</v>
      </c>
      <c r="D511">
        <v>13760</v>
      </c>
    </row>
    <row r="512" spans="1:4" x14ac:dyDescent="0.25">
      <c r="A512">
        <v>16065</v>
      </c>
      <c r="B512" s="2">
        <v>44191</v>
      </c>
      <c r="C512" s="2">
        <v>44194</v>
      </c>
      <c r="D512">
        <v>12106</v>
      </c>
    </row>
    <row r="513" spans="1:4" x14ac:dyDescent="0.25">
      <c r="A513">
        <v>16087</v>
      </c>
      <c r="B513" s="2">
        <v>44191</v>
      </c>
      <c r="C513" s="2">
        <v>44192</v>
      </c>
      <c r="D513">
        <v>12166</v>
      </c>
    </row>
    <row r="514" spans="1:4" x14ac:dyDescent="0.25">
      <c r="A514">
        <v>16105</v>
      </c>
      <c r="B514" s="2">
        <v>44192</v>
      </c>
      <c r="C514" s="2">
        <v>44194</v>
      </c>
      <c r="D514">
        <v>11300</v>
      </c>
    </row>
    <row r="515" spans="1:4" x14ac:dyDescent="0.25">
      <c r="A515">
        <v>16120</v>
      </c>
      <c r="B515" s="2">
        <v>44192</v>
      </c>
      <c r="C515" s="2">
        <v>44195</v>
      </c>
      <c r="D515">
        <v>11868</v>
      </c>
    </row>
    <row r="516" spans="1:4" x14ac:dyDescent="0.25">
      <c r="A516">
        <v>16371</v>
      </c>
      <c r="B516" s="2">
        <v>44196</v>
      </c>
      <c r="C516" s="2">
        <v>44197</v>
      </c>
      <c r="D516">
        <v>14496</v>
      </c>
    </row>
    <row r="517" spans="1:4" x14ac:dyDescent="0.25">
      <c r="A517">
        <v>16379</v>
      </c>
      <c r="B517" s="2">
        <v>44196</v>
      </c>
      <c r="C517" s="2">
        <v>44205</v>
      </c>
      <c r="D517">
        <v>12781</v>
      </c>
    </row>
    <row r="518" spans="1:4" x14ac:dyDescent="0.25">
      <c r="A518">
        <v>16404</v>
      </c>
      <c r="B518" s="2">
        <v>44196</v>
      </c>
      <c r="C518" s="2">
        <v>44202</v>
      </c>
      <c r="D518">
        <v>18859</v>
      </c>
    </row>
    <row r="519" spans="1:4" x14ac:dyDescent="0.25">
      <c r="A519">
        <v>16422</v>
      </c>
      <c r="B519" s="2">
        <v>44197</v>
      </c>
      <c r="C519" s="2">
        <v>44200</v>
      </c>
      <c r="D519">
        <v>11502</v>
      </c>
    </row>
    <row r="520" spans="1:4" x14ac:dyDescent="0.25">
      <c r="A520">
        <v>16489</v>
      </c>
      <c r="B520" s="2">
        <v>44198</v>
      </c>
      <c r="C520" s="2">
        <v>44200</v>
      </c>
      <c r="D520">
        <v>13751</v>
      </c>
    </row>
    <row r="521" spans="1:4" x14ac:dyDescent="0.25">
      <c r="A521">
        <v>16501</v>
      </c>
      <c r="B521" s="2">
        <v>44198</v>
      </c>
      <c r="C521" s="2">
        <v>44200</v>
      </c>
      <c r="D521">
        <v>17619</v>
      </c>
    </row>
    <row r="522" spans="1:4" x14ac:dyDescent="0.25">
      <c r="A522">
        <v>16504</v>
      </c>
      <c r="B522" s="2">
        <v>44198</v>
      </c>
      <c r="C522" s="2">
        <v>44206</v>
      </c>
      <c r="D522">
        <v>12451</v>
      </c>
    </row>
    <row r="523" spans="1:4" x14ac:dyDescent="0.25">
      <c r="A523">
        <v>16580</v>
      </c>
      <c r="B523" s="2">
        <v>44199</v>
      </c>
      <c r="C523" s="2">
        <v>44209</v>
      </c>
      <c r="D523">
        <v>18065</v>
      </c>
    </row>
    <row r="524" spans="1:4" x14ac:dyDescent="0.25">
      <c r="A524">
        <v>16596</v>
      </c>
      <c r="B524" s="2">
        <v>44200</v>
      </c>
      <c r="C524" s="2">
        <v>44203</v>
      </c>
      <c r="D524">
        <v>16125</v>
      </c>
    </row>
    <row r="525" spans="1:4" x14ac:dyDescent="0.25">
      <c r="A525">
        <v>16623</v>
      </c>
      <c r="B525" s="2">
        <v>44200</v>
      </c>
      <c r="C525" s="2">
        <v>44203</v>
      </c>
      <c r="D525">
        <v>12097</v>
      </c>
    </row>
    <row r="526" spans="1:4" x14ac:dyDescent="0.25">
      <c r="A526">
        <v>16662</v>
      </c>
      <c r="B526" s="2">
        <v>44201</v>
      </c>
      <c r="C526" s="2">
        <v>44203</v>
      </c>
      <c r="D526">
        <v>16964</v>
      </c>
    </row>
    <row r="527" spans="1:4" x14ac:dyDescent="0.25">
      <c r="A527">
        <v>16665</v>
      </c>
      <c r="B527" s="2">
        <v>44201</v>
      </c>
      <c r="C527" s="2">
        <v>44203</v>
      </c>
      <c r="D527">
        <v>12147</v>
      </c>
    </row>
    <row r="528" spans="1:4" x14ac:dyDescent="0.25">
      <c r="A528">
        <v>16753</v>
      </c>
      <c r="B528" s="2">
        <v>44202</v>
      </c>
      <c r="C528" s="2">
        <v>44211</v>
      </c>
      <c r="D528">
        <v>15402</v>
      </c>
    </row>
    <row r="529" spans="1:4" x14ac:dyDescent="0.25">
      <c r="A529">
        <v>16806</v>
      </c>
      <c r="B529" s="2">
        <v>44203</v>
      </c>
      <c r="C529" s="2">
        <v>44206</v>
      </c>
      <c r="D529">
        <v>17601</v>
      </c>
    </row>
    <row r="530" spans="1:4" x14ac:dyDescent="0.25">
      <c r="A530">
        <v>16817</v>
      </c>
      <c r="B530" s="2">
        <v>44203</v>
      </c>
      <c r="C530" s="2">
        <v>44205</v>
      </c>
      <c r="D530">
        <v>13096</v>
      </c>
    </row>
    <row r="531" spans="1:4" x14ac:dyDescent="0.25">
      <c r="A531">
        <v>16853</v>
      </c>
      <c r="B531" s="2">
        <v>44204</v>
      </c>
      <c r="C531" s="2">
        <v>44205</v>
      </c>
      <c r="D531">
        <v>12363</v>
      </c>
    </row>
    <row r="532" spans="1:4" x14ac:dyDescent="0.25">
      <c r="A532">
        <v>16861</v>
      </c>
      <c r="B532" s="2">
        <v>44204</v>
      </c>
      <c r="C532" s="2">
        <v>44209</v>
      </c>
      <c r="D532">
        <v>15846</v>
      </c>
    </row>
    <row r="533" spans="1:4" x14ac:dyDescent="0.25">
      <c r="A533">
        <v>16875</v>
      </c>
      <c r="B533" s="2">
        <v>44204</v>
      </c>
      <c r="C533" s="2">
        <v>44207</v>
      </c>
      <c r="D533">
        <v>15395</v>
      </c>
    </row>
    <row r="534" spans="1:4" x14ac:dyDescent="0.25">
      <c r="A534">
        <v>16921</v>
      </c>
      <c r="B534" s="2">
        <v>44205</v>
      </c>
      <c r="C534" s="2">
        <v>44207</v>
      </c>
      <c r="D534">
        <v>13920</v>
      </c>
    </row>
    <row r="535" spans="1:4" x14ac:dyDescent="0.25">
      <c r="A535">
        <v>16922</v>
      </c>
      <c r="B535" s="2">
        <v>44205</v>
      </c>
      <c r="C535" s="2">
        <v>44206</v>
      </c>
      <c r="D535">
        <v>15748</v>
      </c>
    </row>
    <row r="536" spans="1:4" x14ac:dyDescent="0.25">
      <c r="A536">
        <v>16952</v>
      </c>
      <c r="B536" s="2">
        <v>44205</v>
      </c>
      <c r="C536" s="2">
        <v>44206</v>
      </c>
      <c r="D536">
        <v>14605</v>
      </c>
    </row>
    <row r="537" spans="1:4" x14ac:dyDescent="0.25">
      <c r="A537">
        <v>16993</v>
      </c>
      <c r="B537" s="2">
        <v>44206</v>
      </c>
      <c r="C537" s="2">
        <v>44207</v>
      </c>
      <c r="D537">
        <v>11651</v>
      </c>
    </row>
    <row r="538" spans="1:4" x14ac:dyDescent="0.25">
      <c r="A538">
        <v>16997</v>
      </c>
      <c r="B538" s="2">
        <v>44206</v>
      </c>
      <c r="C538" s="2">
        <v>44207</v>
      </c>
      <c r="D538">
        <v>18573</v>
      </c>
    </row>
    <row r="539" spans="1:4" x14ac:dyDescent="0.25">
      <c r="A539">
        <v>17009</v>
      </c>
      <c r="B539" s="2">
        <v>44206</v>
      </c>
      <c r="C539" s="2">
        <v>44207</v>
      </c>
      <c r="D539">
        <v>14578</v>
      </c>
    </row>
    <row r="540" spans="1:4" x14ac:dyDescent="0.25">
      <c r="A540">
        <v>17054</v>
      </c>
      <c r="B540" s="2">
        <v>44207</v>
      </c>
      <c r="C540" s="2">
        <v>44209</v>
      </c>
      <c r="D540">
        <v>11253</v>
      </c>
    </row>
    <row r="541" spans="1:4" x14ac:dyDescent="0.25">
      <c r="A541">
        <v>17055</v>
      </c>
      <c r="B541" s="2">
        <v>44207</v>
      </c>
      <c r="C541" s="2">
        <v>44215</v>
      </c>
      <c r="D541">
        <v>11253</v>
      </c>
    </row>
    <row r="542" spans="1:4" x14ac:dyDescent="0.25">
      <c r="A542">
        <v>17060</v>
      </c>
      <c r="B542" s="2">
        <v>44207</v>
      </c>
      <c r="C542" s="2">
        <v>44211</v>
      </c>
      <c r="D542">
        <v>11520</v>
      </c>
    </row>
    <row r="543" spans="1:4" x14ac:dyDescent="0.25">
      <c r="A543">
        <v>17253</v>
      </c>
      <c r="B543" s="2">
        <v>44209</v>
      </c>
      <c r="C543" s="2">
        <v>44212</v>
      </c>
      <c r="D543">
        <v>14446</v>
      </c>
    </row>
    <row r="544" spans="1:4" x14ac:dyDescent="0.25">
      <c r="A544">
        <v>17320</v>
      </c>
      <c r="B544" s="2">
        <v>44210</v>
      </c>
      <c r="C544" s="2">
        <v>44211</v>
      </c>
      <c r="D544">
        <v>16497</v>
      </c>
    </row>
    <row r="545" spans="1:4" x14ac:dyDescent="0.25">
      <c r="A545">
        <v>17323</v>
      </c>
      <c r="B545" s="2">
        <v>44210</v>
      </c>
      <c r="C545" s="2">
        <v>44212</v>
      </c>
      <c r="D545">
        <v>16948</v>
      </c>
    </row>
    <row r="546" spans="1:4" x14ac:dyDescent="0.25">
      <c r="A546">
        <v>17357</v>
      </c>
      <c r="B546" s="2">
        <v>44211</v>
      </c>
      <c r="C546" s="2">
        <v>44216</v>
      </c>
      <c r="D546">
        <v>11253</v>
      </c>
    </row>
    <row r="547" spans="1:4" x14ac:dyDescent="0.25">
      <c r="A547">
        <v>17372</v>
      </c>
      <c r="B547" s="2">
        <v>44211</v>
      </c>
      <c r="C547" s="2">
        <v>44213</v>
      </c>
      <c r="D547">
        <v>18314</v>
      </c>
    </row>
    <row r="548" spans="1:4" x14ac:dyDescent="0.25">
      <c r="A548">
        <v>17374</v>
      </c>
      <c r="B548" s="2">
        <v>44211</v>
      </c>
      <c r="C548" s="2">
        <v>44214</v>
      </c>
      <c r="D548">
        <v>12203</v>
      </c>
    </row>
    <row r="549" spans="1:4" x14ac:dyDescent="0.25">
      <c r="A549">
        <v>17379</v>
      </c>
      <c r="B549" s="2">
        <v>44211</v>
      </c>
      <c r="C549" s="2">
        <v>44212</v>
      </c>
      <c r="D549">
        <v>13144</v>
      </c>
    </row>
    <row r="550" spans="1:4" x14ac:dyDescent="0.25">
      <c r="A550">
        <v>17387</v>
      </c>
      <c r="B550" s="2">
        <v>44211</v>
      </c>
      <c r="C550" s="2">
        <v>44219</v>
      </c>
      <c r="D550">
        <v>14760</v>
      </c>
    </row>
    <row r="551" spans="1:4" x14ac:dyDescent="0.25">
      <c r="A551">
        <v>17421</v>
      </c>
      <c r="B551" s="2">
        <v>44212</v>
      </c>
      <c r="C551" s="2">
        <v>44219</v>
      </c>
      <c r="D551">
        <v>11498</v>
      </c>
    </row>
    <row r="552" spans="1:4" x14ac:dyDescent="0.25">
      <c r="A552">
        <v>17424</v>
      </c>
      <c r="B552" s="2">
        <v>44212</v>
      </c>
      <c r="C552" s="2">
        <v>44214</v>
      </c>
      <c r="D552">
        <v>11277</v>
      </c>
    </row>
    <row r="553" spans="1:4" x14ac:dyDescent="0.25">
      <c r="A553">
        <v>17427</v>
      </c>
      <c r="B553" s="2">
        <v>44212</v>
      </c>
      <c r="C553" s="2">
        <v>44214</v>
      </c>
      <c r="D553">
        <v>18449</v>
      </c>
    </row>
    <row r="554" spans="1:4" x14ac:dyDescent="0.25">
      <c r="A554">
        <v>17429</v>
      </c>
      <c r="B554" s="2">
        <v>44212</v>
      </c>
      <c r="C554" s="2">
        <v>44215</v>
      </c>
      <c r="D554">
        <v>14574</v>
      </c>
    </row>
    <row r="555" spans="1:4" x14ac:dyDescent="0.25">
      <c r="A555">
        <v>17481</v>
      </c>
      <c r="B555" s="2">
        <v>44213</v>
      </c>
      <c r="C555" s="2">
        <v>44216</v>
      </c>
      <c r="D555">
        <v>12165</v>
      </c>
    </row>
    <row r="556" spans="1:4" x14ac:dyDescent="0.25">
      <c r="A556">
        <v>17483</v>
      </c>
      <c r="B556" s="2">
        <v>44213</v>
      </c>
      <c r="C556" s="2">
        <v>44214</v>
      </c>
      <c r="D556">
        <v>16213</v>
      </c>
    </row>
    <row r="557" spans="1:4" x14ac:dyDescent="0.25">
      <c r="A557">
        <v>17532</v>
      </c>
      <c r="B557" s="2">
        <v>44214</v>
      </c>
      <c r="C557" s="2">
        <v>44215</v>
      </c>
      <c r="D557">
        <v>11300</v>
      </c>
    </row>
    <row r="558" spans="1:4" x14ac:dyDescent="0.25">
      <c r="A558">
        <v>17576</v>
      </c>
      <c r="B558" s="2">
        <v>44215</v>
      </c>
      <c r="C558" s="2">
        <v>44217</v>
      </c>
      <c r="D558">
        <v>14274</v>
      </c>
    </row>
    <row r="559" spans="1:4" x14ac:dyDescent="0.25">
      <c r="A559">
        <v>17594</v>
      </c>
      <c r="B559" s="2">
        <v>44215</v>
      </c>
      <c r="C559" s="2">
        <v>44218</v>
      </c>
      <c r="D559">
        <v>17147</v>
      </c>
    </row>
    <row r="560" spans="1:4" x14ac:dyDescent="0.25">
      <c r="A560">
        <v>17606</v>
      </c>
      <c r="B560" s="2">
        <v>44215</v>
      </c>
      <c r="C560" s="2">
        <v>44217</v>
      </c>
      <c r="D560">
        <v>18927</v>
      </c>
    </row>
    <row r="561" spans="1:4" x14ac:dyDescent="0.25">
      <c r="A561">
        <v>17617</v>
      </c>
      <c r="B561" s="2">
        <v>44215</v>
      </c>
      <c r="C561" s="2">
        <v>44218</v>
      </c>
      <c r="D561">
        <v>14504</v>
      </c>
    </row>
    <row r="562" spans="1:4" x14ac:dyDescent="0.25">
      <c r="A562">
        <v>17641</v>
      </c>
      <c r="B562" s="2">
        <v>44215</v>
      </c>
      <c r="C562" s="2">
        <v>44217</v>
      </c>
      <c r="D562">
        <v>12193</v>
      </c>
    </row>
    <row r="563" spans="1:4" x14ac:dyDescent="0.25">
      <c r="A563">
        <v>17658</v>
      </c>
      <c r="B563" s="2">
        <v>44216</v>
      </c>
      <c r="C563" s="2">
        <v>44217</v>
      </c>
      <c r="D563">
        <v>13708</v>
      </c>
    </row>
    <row r="564" spans="1:4" x14ac:dyDescent="0.25">
      <c r="A564">
        <v>17665</v>
      </c>
      <c r="B564" s="2">
        <v>44216</v>
      </c>
      <c r="C564" s="2">
        <v>44219</v>
      </c>
      <c r="D564">
        <v>11748</v>
      </c>
    </row>
    <row r="565" spans="1:4" x14ac:dyDescent="0.25">
      <c r="A565">
        <v>17714</v>
      </c>
      <c r="B565" s="2">
        <v>44217</v>
      </c>
      <c r="C565" s="2">
        <v>44218</v>
      </c>
      <c r="D565">
        <v>12959</v>
      </c>
    </row>
    <row r="566" spans="1:4" x14ac:dyDescent="0.25">
      <c r="A566">
        <v>17716</v>
      </c>
      <c r="B566" s="2">
        <v>44217</v>
      </c>
      <c r="C566" s="2">
        <v>44220</v>
      </c>
      <c r="D566">
        <v>18644</v>
      </c>
    </row>
    <row r="567" spans="1:4" x14ac:dyDescent="0.25">
      <c r="A567">
        <v>17742</v>
      </c>
      <c r="B567" s="2">
        <v>44217</v>
      </c>
      <c r="C567" s="2">
        <v>44219</v>
      </c>
      <c r="D567">
        <v>12183</v>
      </c>
    </row>
    <row r="568" spans="1:4" x14ac:dyDescent="0.25">
      <c r="A568">
        <v>17783</v>
      </c>
      <c r="B568" s="2">
        <v>44218</v>
      </c>
      <c r="C568" s="2">
        <v>44223</v>
      </c>
      <c r="D568">
        <v>17374</v>
      </c>
    </row>
    <row r="569" spans="1:4" x14ac:dyDescent="0.25">
      <c r="A569">
        <v>17811</v>
      </c>
      <c r="B569" s="2">
        <v>44218</v>
      </c>
      <c r="C569" s="2">
        <v>44219</v>
      </c>
      <c r="D569">
        <v>15876</v>
      </c>
    </row>
    <row r="570" spans="1:4" x14ac:dyDescent="0.25">
      <c r="A570">
        <v>17833</v>
      </c>
      <c r="B570" s="2">
        <v>44219</v>
      </c>
      <c r="C570" s="2">
        <v>44221</v>
      </c>
      <c r="D570">
        <v>13751</v>
      </c>
    </row>
    <row r="571" spans="1:4" x14ac:dyDescent="0.25">
      <c r="A571">
        <v>17834</v>
      </c>
      <c r="B571" s="2">
        <v>44219</v>
      </c>
      <c r="C571" s="2">
        <v>44220</v>
      </c>
      <c r="D571">
        <v>11253</v>
      </c>
    </row>
    <row r="572" spans="1:4" x14ac:dyDescent="0.25">
      <c r="A572">
        <v>17835</v>
      </c>
      <c r="B572" s="2">
        <v>44219</v>
      </c>
      <c r="C572" s="2">
        <v>44221</v>
      </c>
      <c r="D572">
        <v>11502</v>
      </c>
    </row>
    <row r="573" spans="1:4" x14ac:dyDescent="0.25">
      <c r="A573">
        <v>17839</v>
      </c>
      <c r="B573" s="2">
        <v>44219</v>
      </c>
      <c r="C573" s="2">
        <v>44221</v>
      </c>
      <c r="D573">
        <v>17410</v>
      </c>
    </row>
    <row r="574" spans="1:4" x14ac:dyDescent="0.25">
      <c r="A574">
        <v>17850</v>
      </c>
      <c r="B574" s="2">
        <v>44219</v>
      </c>
      <c r="C574" s="2">
        <v>44222</v>
      </c>
      <c r="D574">
        <v>12166</v>
      </c>
    </row>
    <row r="575" spans="1:4" x14ac:dyDescent="0.25">
      <c r="A575">
        <v>17851</v>
      </c>
      <c r="B575" s="2">
        <v>44219</v>
      </c>
      <c r="C575" s="2">
        <v>44220</v>
      </c>
      <c r="D575">
        <v>17374</v>
      </c>
    </row>
    <row r="576" spans="1:4" x14ac:dyDescent="0.25">
      <c r="A576">
        <v>17854</v>
      </c>
      <c r="B576" s="2">
        <v>44219</v>
      </c>
      <c r="C576" s="2">
        <v>44220</v>
      </c>
      <c r="D576">
        <v>15906</v>
      </c>
    </row>
    <row r="577" spans="1:4" x14ac:dyDescent="0.25">
      <c r="A577">
        <v>17858</v>
      </c>
      <c r="B577" s="2">
        <v>44219</v>
      </c>
      <c r="C577" s="2">
        <v>44222</v>
      </c>
      <c r="D577">
        <v>15846</v>
      </c>
    </row>
    <row r="578" spans="1:4" x14ac:dyDescent="0.25">
      <c r="A578">
        <v>17859</v>
      </c>
      <c r="B578" s="2">
        <v>44219</v>
      </c>
      <c r="C578" s="2">
        <v>44220</v>
      </c>
      <c r="D578">
        <v>17558</v>
      </c>
    </row>
    <row r="579" spans="1:4" x14ac:dyDescent="0.25">
      <c r="A579">
        <v>17870</v>
      </c>
      <c r="B579" s="2">
        <v>44219</v>
      </c>
      <c r="C579" s="2">
        <v>44222</v>
      </c>
      <c r="D579">
        <v>17410</v>
      </c>
    </row>
    <row r="580" spans="1:4" x14ac:dyDescent="0.25">
      <c r="A580">
        <v>17887</v>
      </c>
      <c r="B580" s="2">
        <v>44220</v>
      </c>
      <c r="C580" s="2">
        <v>44222</v>
      </c>
      <c r="D580">
        <v>11501</v>
      </c>
    </row>
    <row r="581" spans="1:4" x14ac:dyDescent="0.25">
      <c r="A581">
        <v>17888</v>
      </c>
      <c r="B581" s="2">
        <v>44220</v>
      </c>
      <c r="C581" s="2">
        <v>44224</v>
      </c>
      <c r="D581">
        <v>16649</v>
      </c>
    </row>
    <row r="582" spans="1:4" x14ac:dyDescent="0.25">
      <c r="A582">
        <v>17889</v>
      </c>
      <c r="B582" s="2">
        <v>44220</v>
      </c>
      <c r="C582" s="2">
        <v>44221</v>
      </c>
      <c r="D582">
        <v>16247</v>
      </c>
    </row>
    <row r="583" spans="1:4" x14ac:dyDescent="0.25">
      <c r="A583">
        <v>17939</v>
      </c>
      <c r="B583" s="2">
        <v>44221</v>
      </c>
      <c r="C583" s="2">
        <v>44224</v>
      </c>
      <c r="D583">
        <v>11142</v>
      </c>
    </row>
    <row r="584" spans="1:4" x14ac:dyDescent="0.25">
      <c r="A584">
        <v>17950</v>
      </c>
      <c r="B584" s="2">
        <v>44221</v>
      </c>
      <c r="C584" s="2">
        <v>44224</v>
      </c>
      <c r="D584">
        <v>16910</v>
      </c>
    </row>
    <row r="585" spans="1:4" x14ac:dyDescent="0.25">
      <c r="A585">
        <v>17965</v>
      </c>
      <c r="B585" s="2">
        <v>44221</v>
      </c>
      <c r="C585" s="2">
        <v>44223</v>
      </c>
      <c r="D585">
        <v>16731</v>
      </c>
    </row>
    <row r="586" spans="1:4" x14ac:dyDescent="0.25">
      <c r="A586">
        <v>17990</v>
      </c>
      <c r="B586" s="2">
        <v>44222</v>
      </c>
      <c r="C586" s="2">
        <v>44223</v>
      </c>
      <c r="D586">
        <v>11277</v>
      </c>
    </row>
    <row r="587" spans="1:4" x14ac:dyDescent="0.25">
      <c r="A587">
        <v>18005</v>
      </c>
      <c r="B587" s="2">
        <v>44222</v>
      </c>
      <c r="C587" s="2">
        <v>44224</v>
      </c>
      <c r="D587">
        <v>12055</v>
      </c>
    </row>
    <row r="588" spans="1:4" x14ac:dyDescent="0.25">
      <c r="A588">
        <v>18088</v>
      </c>
      <c r="B588" s="2">
        <v>44223</v>
      </c>
      <c r="C588" s="2">
        <v>44226</v>
      </c>
      <c r="D588">
        <v>16247</v>
      </c>
    </row>
    <row r="589" spans="1:4" x14ac:dyDescent="0.25">
      <c r="A589">
        <v>18110</v>
      </c>
      <c r="B589" s="2">
        <v>44223</v>
      </c>
      <c r="C589" s="2">
        <v>44226</v>
      </c>
      <c r="D589">
        <v>15395</v>
      </c>
    </row>
    <row r="590" spans="1:4" x14ac:dyDescent="0.25">
      <c r="A590">
        <v>18148</v>
      </c>
      <c r="B590" s="2">
        <v>44224</v>
      </c>
      <c r="C590" s="2">
        <v>44227</v>
      </c>
      <c r="D590">
        <v>11277</v>
      </c>
    </row>
    <row r="591" spans="1:4" x14ac:dyDescent="0.25">
      <c r="A591">
        <v>18153</v>
      </c>
      <c r="B591" s="2">
        <v>44224</v>
      </c>
      <c r="C591" s="2">
        <v>44226</v>
      </c>
      <c r="D591">
        <v>13201</v>
      </c>
    </row>
    <row r="592" spans="1:4" x14ac:dyDescent="0.25">
      <c r="A592">
        <v>18203</v>
      </c>
      <c r="B592" s="2">
        <v>44225</v>
      </c>
      <c r="C592" s="2">
        <v>44226</v>
      </c>
      <c r="D592">
        <v>14458</v>
      </c>
    </row>
    <row r="593" spans="1:4" x14ac:dyDescent="0.25">
      <c r="A593">
        <v>18231</v>
      </c>
      <c r="B593" s="2">
        <v>44225</v>
      </c>
      <c r="C593" s="2">
        <v>44227</v>
      </c>
      <c r="D593">
        <v>11712</v>
      </c>
    </row>
    <row r="594" spans="1:4" x14ac:dyDescent="0.25">
      <c r="A594">
        <v>18278</v>
      </c>
      <c r="B594" s="2">
        <v>44226</v>
      </c>
      <c r="C594" s="2">
        <v>44228</v>
      </c>
      <c r="D594">
        <v>16810</v>
      </c>
    </row>
    <row r="595" spans="1:4" x14ac:dyDescent="0.25">
      <c r="A595">
        <v>18297</v>
      </c>
      <c r="B595" s="2">
        <v>44227</v>
      </c>
      <c r="C595" s="2">
        <v>44233</v>
      </c>
      <c r="D595">
        <v>11276</v>
      </c>
    </row>
    <row r="596" spans="1:4" x14ac:dyDescent="0.25">
      <c r="A596">
        <v>18327</v>
      </c>
      <c r="B596" s="2">
        <v>44227</v>
      </c>
      <c r="C596" s="2">
        <v>44229</v>
      </c>
      <c r="D596">
        <v>15889</v>
      </c>
    </row>
    <row r="597" spans="1:4" x14ac:dyDescent="0.25">
      <c r="A597">
        <v>18372</v>
      </c>
      <c r="B597" s="2">
        <v>44228</v>
      </c>
      <c r="C597" s="2">
        <v>44230</v>
      </c>
      <c r="D597">
        <v>12203</v>
      </c>
    </row>
    <row r="598" spans="1:4" x14ac:dyDescent="0.25">
      <c r="A598">
        <v>18374</v>
      </c>
      <c r="B598" s="2">
        <v>44228</v>
      </c>
      <c r="C598" s="2">
        <v>44230</v>
      </c>
      <c r="D598">
        <v>11500</v>
      </c>
    </row>
    <row r="599" spans="1:4" x14ac:dyDescent="0.25">
      <c r="A599">
        <v>18377</v>
      </c>
      <c r="B599" s="2">
        <v>44228</v>
      </c>
      <c r="C599" s="2">
        <v>44236</v>
      </c>
      <c r="D599">
        <v>18685</v>
      </c>
    </row>
    <row r="600" spans="1:4" x14ac:dyDescent="0.25">
      <c r="A600">
        <v>18428</v>
      </c>
      <c r="B600" s="2">
        <v>44229</v>
      </c>
      <c r="C600" s="2">
        <v>44240</v>
      </c>
      <c r="D600">
        <v>11276</v>
      </c>
    </row>
    <row r="601" spans="1:4" x14ac:dyDescent="0.25">
      <c r="A601">
        <v>18486</v>
      </c>
      <c r="B601" s="2">
        <v>44230</v>
      </c>
      <c r="C601" s="2">
        <v>44233</v>
      </c>
      <c r="D601">
        <v>16247</v>
      </c>
    </row>
    <row r="602" spans="1:4" x14ac:dyDescent="0.25">
      <c r="A602">
        <v>18487</v>
      </c>
      <c r="B602" s="2">
        <v>44230</v>
      </c>
      <c r="C602" s="2">
        <v>44232</v>
      </c>
      <c r="D602">
        <v>14504</v>
      </c>
    </row>
    <row r="603" spans="1:4" x14ac:dyDescent="0.25">
      <c r="A603">
        <v>18496</v>
      </c>
      <c r="B603" s="2">
        <v>44230</v>
      </c>
      <c r="C603" s="2">
        <v>44231</v>
      </c>
      <c r="D603">
        <v>15567</v>
      </c>
    </row>
    <row r="604" spans="1:4" x14ac:dyDescent="0.25">
      <c r="A604">
        <v>18535</v>
      </c>
      <c r="B604" s="2">
        <v>44231</v>
      </c>
      <c r="C604" s="2">
        <v>44232</v>
      </c>
      <c r="D604">
        <v>11019</v>
      </c>
    </row>
    <row r="605" spans="1:4" x14ac:dyDescent="0.25">
      <c r="A605">
        <v>18537</v>
      </c>
      <c r="B605" s="2">
        <v>44231</v>
      </c>
      <c r="C605" s="2">
        <v>44233</v>
      </c>
      <c r="D605">
        <v>13920</v>
      </c>
    </row>
    <row r="606" spans="1:4" x14ac:dyDescent="0.25">
      <c r="A606">
        <v>18538</v>
      </c>
      <c r="B606" s="2">
        <v>44231</v>
      </c>
      <c r="C606" s="2">
        <v>44234</v>
      </c>
      <c r="D606">
        <v>16950</v>
      </c>
    </row>
    <row r="607" spans="1:4" x14ac:dyDescent="0.25">
      <c r="A607">
        <v>18583</v>
      </c>
      <c r="B607" s="2">
        <v>44232</v>
      </c>
      <c r="C607" s="2">
        <v>44233</v>
      </c>
      <c r="D607">
        <v>11500</v>
      </c>
    </row>
    <row r="608" spans="1:4" x14ac:dyDescent="0.25">
      <c r="A608">
        <v>18613</v>
      </c>
      <c r="B608" s="2">
        <v>44232</v>
      </c>
      <c r="C608" s="2">
        <v>44233</v>
      </c>
      <c r="D608">
        <v>13343</v>
      </c>
    </row>
    <row r="609" spans="1:4" x14ac:dyDescent="0.25">
      <c r="A609">
        <v>18666</v>
      </c>
      <c r="B609" s="2">
        <v>44233</v>
      </c>
      <c r="C609" s="2">
        <v>44235</v>
      </c>
      <c r="D609">
        <v>11824</v>
      </c>
    </row>
    <row r="610" spans="1:4" x14ac:dyDescent="0.25">
      <c r="A610">
        <v>18668</v>
      </c>
      <c r="B610" s="2">
        <v>44233</v>
      </c>
      <c r="C610" s="2">
        <v>44234</v>
      </c>
      <c r="D610">
        <v>16380</v>
      </c>
    </row>
    <row r="611" spans="1:4" x14ac:dyDescent="0.25">
      <c r="A611">
        <v>18697</v>
      </c>
      <c r="B611" s="2">
        <v>44234</v>
      </c>
      <c r="C611" s="2">
        <v>44236</v>
      </c>
      <c r="D611">
        <v>11520</v>
      </c>
    </row>
    <row r="612" spans="1:4" x14ac:dyDescent="0.25">
      <c r="A612">
        <v>18702</v>
      </c>
      <c r="B612" s="2">
        <v>44234</v>
      </c>
      <c r="C612" s="2">
        <v>44235</v>
      </c>
      <c r="D612">
        <v>11276</v>
      </c>
    </row>
    <row r="613" spans="1:4" x14ac:dyDescent="0.25">
      <c r="A613">
        <v>18735</v>
      </c>
      <c r="B613" s="2">
        <v>44234</v>
      </c>
      <c r="C613" s="2">
        <v>44245</v>
      </c>
      <c r="D613">
        <v>12969</v>
      </c>
    </row>
    <row r="614" spans="1:4" x14ac:dyDescent="0.25">
      <c r="A614">
        <v>18743</v>
      </c>
      <c r="B614" s="2">
        <v>44235</v>
      </c>
      <c r="C614" s="2">
        <v>44239</v>
      </c>
      <c r="D614">
        <v>11300</v>
      </c>
    </row>
    <row r="615" spans="1:4" x14ac:dyDescent="0.25">
      <c r="A615">
        <v>18760</v>
      </c>
      <c r="B615" s="2">
        <v>44235</v>
      </c>
      <c r="C615" s="2">
        <v>44238</v>
      </c>
      <c r="D615">
        <v>11300</v>
      </c>
    </row>
    <row r="616" spans="1:4" x14ac:dyDescent="0.25">
      <c r="A616">
        <v>18841</v>
      </c>
      <c r="B616" s="2">
        <v>44236</v>
      </c>
      <c r="C616" s="2">
        <v>44237</v>
      </c>
      <c r="D616">
        <v>13988</v>
      </c>
    </row>
    <row r="617" spans="1:4" x14ac:dyDescent="0.25">
      <c r="A617">
        <v>18847</v>
      </c>
      <c r="B617" s="2">
        <v>44236</v>
      </c>
      <c r="C617" s="2">
        <v>44237</v>
      </c>
      <c r="D617">
        <v>12785</v>
      </c>
    </row>
    <row r="618" spans="1:4" x14ac:dyDescent="0.25">
      <c r="A618">
        <v>18859</v>
      </c>
      <c r="B618" s="2">
        <v>44236</v>
      </c>
      <c r="C618" s="2">
        <v>44238</v>
      </c>
      <c r="D618">
        <v>17034</v>
      </c>
    </row>
    <row r="619" spans="1:4" x14ac:dyDescent="0.25">
      <c r="A619">
        <v>18880</v>
      </c>
      <c r="B619" s="2">
        <v>44237</v>
      </c>
      <c r="C619" s="2">
        <v>44246</v>
      </c>
      <c r="D619">
        <v>15507</v>
      </c>
    </row>
    <row r="620" spans="1:4" x14ac:dyDescent="0.25">
      <c r="A620">
        <v>18902</v>
      </c>
      <c r="B620" s="2">
        <v>44237</v>
      </c>
      <c r="C620" s="2">
        <v>44245</v>
      </c>
      <c r="D620">
        <v>12783</v>
      </c>
    </row>
    <row r="621" spans="1:4" x14ac:dyDescent="0.25">
      <c r="A621">
        <v>18919</v>
      </c>
      <c r="B621" s="2">
        <v>44238</v>
      </c>
      <c r="C621" s="2">
        <v>44241</v>
      </c>
      <c r="D621">
        <v>15488</v>
      </c>
    </row>
    <row r="622" spans="1:4" x14ac:dyDescent="0.25">
      <c r="A622">
        <v>19228</v>
      </c>
      <c r="B622" s="2">
        <v>44240</v>
      </c>
      <c r="C622" s="2">
        <v>44241</v>
      </c>
      <c r="D622">
        <v>16009</v>
      </c>
    </row>
    <row r="623" spans="1:4" x14ac:dyDescent="0.25">
      <c r="A623">
        <v>19240</v>
      </c>
      <c r="B623" s="2">
        <v>44240</v>
      </c>
      <c r="C623" s="2">
        <v>44242</v>
      </c>
      <c r="D623">
        <v>15846</v>
      </c>
    </row>
    <row r="624" spans="1:4" x14ac:dyDescent="0.25">
      <c r="A624">
        <v>19295</v>
      </c>
      <c r="B624" s="2">
        <v>44241</v>
      </c>
      <c r="C624" s="2">
        <v>44243</v>
      </c>
      <c r="D624">
        <v>12959</v>
      </c>
    </row>
    <row r="625" spans="1:4" x14ac:dyDescent="0.25">
      <c r="A625">
        <v>19393</v>
      </c>
      <c r="B625" s="2">
        <v>44243</v>
      </c>
      <c r="C625" s="2">
        <v>44248</v>
      </c>
      <c r="D625">
        <v>11176</v>
      </c>
    </row>
    <row r="626" spans="1:4" x14ac:dyDescent="0.25">
      <c r="A626">
        <v>19417</v>
      </c>
      <c r="B626" s="2">
        <v>44243</v>
      </c>
      <c r="C626" s="2">
        <v>44245</v>
      </c>
      <c r="D626">
        <v>14661</v>
      </c>
    </row>
    <row r="627" spans="1:4" x14ac:dyDescent="0.25">
      <c r="A627">
        <v>19454</v>
      </c>
      <c r="B627" s="2">
        <v>44243</v>
      </c>
      <c r="C627" s="2">
        <v>44245</v>
      </c>
      <c r="D627">
        <v>17147</v>
      </c>
    </row>
    <row r="628" spans="1:4" x14ac:dyDescent="0.25">
      <c r="A628">
        <v>19493</v>
      </c>
      <c r="B628" s="2">
        <v>44244</v>
      </c>
      <c r="C628" s="2">
        <v>44246</v>
      </c>
      <c r="D628">
        <v>17374</v>
      </c>
    </row>
    <row r="629" spans="1:4" x14ac:dyDescent="0.25">
      <c r="A629">
        <v>19520</v>
      </c>
      <c r="B629" s="2">
        <v>44244</v>
      </c>
      <c r="C629" s="2">
        <v>44245</v>
      </c>
      <c r="D629">
        <v>15488</v>
      </c>
    </row>
    <row r="630" spans="1:4" x14ac:dyDescent="0.25">
      <c r="A630">
        <v>19543</v>
      </c>
      <c r="B630" s="2">
        <v>44245</v>
      </c>
      <c r="C630" s="2">
        <v>44246</v>
      </c>
      <c r="D630">
        <v>11500</v>
      </c>
    </row>
    <row r="631" spans="1:4" x14ac:dyDescent="0.25">
      <c r="A631">
        <v>19562</v>
      </c>
      <c r="B631" s="2">
        <v>44245</v>
      </c>
      <c r="C631" s="2">
        <v>44254</v>
      </c>
      <c r="D631">
        <v>15847</v>
      </c>
    </row>
    <row r="632" spans="1:4" x14ac:dyDescent="0.25">
      <c r="A632">
        <v>19576</v>
      </c>
      <c r="B632" s="2">
        <v>44245</v>
      </c>
      <c r="C632" s="2">
        <v>44256</v>
      </c>
      <c r="D632">
        <v>13440</v>
      </c>
    </row>
    <row r="633" spans="1:4" x14ac:dyDescent="0.25">
      <c r="A633">
        <v>19605</v>
      </c>
      <c r="B633" s="2">
        <v>44246</v>
      </c>
      <c r="C633" s="2">
        <v>44248</v>
      </c>
      <c r="D633">
        <v>11300</v>
      </c>
    </row>
    <row r="634" spans="1:4" x14ac:dyDescent="0.25">
      <c r="A634">
        <v>19614</v>
      </c>
      <c r="B634" s="2">
        <v>44246</v>
      </c>
      <c r="C634" s="2">
        <v>44248</v>
      </c>
      <c r="D634">
        <v>18382</v>
      </c>
    </row>
    <row r="635" spans="1:4" x14ac:dyDescent="0.25">
      <c r="A635">
        <v>19670</v>
      </c>
      <c r="B635" s="2">
        <v>44247</v>
      </c>
      <c r="C635" s="2">
        <v>44249</v>
      </c>
      <c r="D635">
        <v>11277</v>
      </c>
    </row>
    <row r="636" spans="1:4" x14ac:dyDescent="0.25">
      <c r="A636">
        <v>19725</v>
      </c>
      <c r="B636" s="2">
        <v>44248</v>
      </c>
      <c r="C636" s="2">
        <v>44249</v>
      </c>
      <c r="D636">
        <v>11142</v>
      </c>
    </row>
    <row r="637" spans="1:4" x14ac:dyDescent="0.25">
      <c r="A637">
        <v>19726</v>
      </c>
      <c r="B637" s="2">
        <v>44248</v>
      </c>
      <c r="C637" s="2">
        <v>44249</v>
      </c>
      <c r="D637">
        <v>11277</v>
      </c>
    </row>
    <row r="638" spans="1:4" x14ac:dyDescent="0.25">
      <c r="A638">
        <v>19750</v>
      </c>
      <c r="B638" s="2">
        <v>44248</v>
      </c>
      <c r="C638" s="2">
        <v>44254</v>
      </c>
      <c r="D638">
        <v>18355</v>
      </c>
    </row>
    <row r="639" spans="1:4" x14ac:dyDescent="0.25">
      <c r="A639">
        <v>19760</v>
      </c>
      <c r="B639" s="2">
        <v>44248</v>
      </c>
      <c r="C639" s="2">
        <v>44249</v>
      </c>
      <c r="D639">
        <v>16810</v>
      </c>
    </row>
    <row r="640" spans="1:4" x14ac:dyDescent="0.25">
      <c r="A640">
        <v>19835</v>
      </c>
      <c r="B640" s="2">
        <v>44250</v>
      </c>
      <c r="C640" s="2">
        <v>44253</v>
      </c>
      <c r="D640">
        <v>11502</v>
      </c>
    </row>
    <row r="641" spans="1:4" x14ac:dyDescent="0.25">
      <c r="A641">
        <v>19858</v>
      </c>
      <c r="B641" s="2">
        <v>44250</v>
      </c>
      <c r="C641" s="2">
        <v>44254</v>
      </c>
      <c r="D641">
        <v>14497</v>
      </c>
    </row>
    <row r="642" spans="1:4" x14ac:dyDescent="0.25">
      <c r="A642">
        <v>19860</v>
      </c>
      <c r="B642" s="2">
        <v>44250</v>
      </c>
      <c r="C642" s="2">
        <v>44252</v>
      </c>
      <c r="D642">
        <v>13027</v>
      </c>
    </row>
    <row r="643" spans="1:4" x14ac:dyDescent="0.25">
      <c r="A643">
        <v>19951</v>
      </c>
      <c r="B643" s="2">
        <v>44252</v>
      </c>
      <c r="C643" s="2">
        <v>44254</v>
      </c>
      <c r="D643">
        <v>17595</v>
      </c>
    </row>
    <row r="644" spans="1:4" x14ac:dyDescent="0.25">
      <c r="A644">
        <v>19958</v>
      </c>
      <c r="B644" s="2">
        <v>44252</v>
      </c>
      <c r="C644" s="2">
        <v>44254</v>
      </c>
      <c r="D644">
        <v>18324</v>
      </c>
    </row>
    <row r="645" spans="1:4" x14ac:dyDescent="0.25">
      <c r="A645">
        <v>19996</v>
      </c>
      <c r="B645" s="2">
        <v>44253</v>
      </c>
      <c r="C645" s="2">
        <v>44255</v>
      </c>
      <c r="D645">
        <v>11501</v>
      </c>
    </row>
    <row r="646" spans="1:4" x14ac:dyDescent="0.25">
      <c r="A646">
        <v>20008</v>
      </c>
      <c r="B646" s="2">
        <v>44253</v>
      </c>
      <c r="C646" s="2">
        <v>44254</v>
      </c>
      <c r="D646">
        <v>14084</v>
      </c>
    </row>
    <row r="647" spans="1:4" x14ac:dyDescent="0.25">
      <c r="A647">
        <v>20011</v>
      </c>
      <c r="B647" s="2">
        <v>44253</v>
      </c>
      <c r="C647" s="2">
        <v>44254</v>
      </c>
      <c r="D647">
        <v>11300</v>
      </c>
    </row>
    <row r="648" spans="1:4" x14ac:dyDescent="0.25">
      <c r="A648">
        <v>20069</v>
      </c>
      <c r="B648" s="2">
        <v>44254</v>
      </c>
      <c r="C648" s="2">
        <v>44265</v>
      </c>
      <c r="D648">
        <v>11276</v>
      </c>
    </row>
    <row r="649" spans="1:4" x14ac:dyDescent="0.25">
      <c r="A649">
        <v>20128</v>
      </c>
      <c r="B649" s="2">
        <v>44255</v>
      </c>
      <c r="C649" s="2">
        <v>44256</v>
      </c>
      <c r="D649">
        <v>11176</v>
      </c>
    </row>
    <row r="650" spans="1:4" x14ac:dyDescent="0.25">
      <c r="A650">
        <v>20129</v>
      </c>
      <c r="B650" s="2">
        <v>44255</v>
      </c>
      <c r="C650" s="2">
        <v>44257</v>
      </c>
      <c r="D650">
        <v>11276</v>
      </c>
    </row>
    <row r="651" spans="1:4" x14ac:dyDescent="0.25">
      <c r="A651">
        <v>20135</v>
      </c>
      <c r="B651" s="2">
        <v>44255</v>
      </c>
      <c r="C651" s="2">
        <v>44256</v>
      </c>
      <c r="D651">
        <v>12032</v>
      </c>
    </row>
    <row r="652" spans="1:4" x14ac:dyDescent="0.25">
      <c r="A652">
        <v>20203</v>
      </c>
      <c r="B652" s="2">
        <v>44256</v>
      </c>
      <c r="C652" s="2">
        <v>44261</v>
      </c>
      <c r="D652">
        <v>11276</v>
      </c>
    </row>
    <row r="653" spans="1:4" x14ac:dyDescent="0.25">
      <c r="A653">
        <v>20207</v>
      </c>
      <c r="B653" s="2">
        <v>44256</v>
      </c>
      <c r="C653" s="2">
        <v>44266</v>
      </c>
      <c r="D653">
        <v>11300</v>
      </c>
    </row>
    <row r="654" spans="1:4" x14ac:dyDescent="0.25">
      <c r="A654">
        <v>20225</v>
      </c>
      <c r="B654" s="2">
        <v>44256</v>
      </c>
      <c r="C654" s="2">
        <v>44266</v>
      </c>
      <c r="D654">
        <v>11300</v>
      </c>
    </row>
    <row r="655" spans="1:4" x14ac:dyDescent="0.25">
      <c r="A655">
        <v>20239</v>
      </c>
      <c r="B655" s="2">
        <v>44256</v>
      </c>
      <c r="C655" s="2">
        <v>44257</v>
      </c>
      <c r="D655">
        <v>14274</v>
      </c>
    </row>
    <row r="656" spans="1:4" x14ac:dyDescent="0.25">
      <c r="A656">
        <v>20253</v>
      </c>
      <c r="B656" s="2">
        <v>44256</v>
      </c>
      <c r="C656" s="2">
        <v>44259</v>
      </c>
      <c r="D656">
        <v>17263</v>
      </c>
    </row>
    <row r="657" spans="1:4" x14ac:dyDescent="0.25">
      <c r="A657">
        <v>20284</v>
      </c>
      <c r="B657" s="2">
        <v>44257</v>
      </c>
      <c r="C657" s="2">
        <v>44260</v>
      </c>
      <c r="D657">
        <v>11500</v>
      </c>
    </row>
    <row r="658" spans="1:4" x14ac:dyDescent="0.25">
      <c r="A658">
        <v>20444</v>
      </c>
      <c r="B658" s="2">
        <v>44259</v>
      </c>
      <c r="C658" s="2">
        <v>44260</v>
      </c>
      <c r="D658">
        <v>12964</v>
      </c>
    </row>
    <row r="659" spans="1:4" x14ac:dyDescent="0.25">
      <c r="A659">
        <v>20540</v>
      </c>
      <c r="B659" s="2">
        <v>44261</v>
      </c>
      <c r="C659" s="2">
        <v>44264</v>
      </c>
      <c r="D659">
        <v>11502</v>
      </c>
    </row>
    <row r="660" spans="1:4" x14ac:dyDescent="0.25">
      <c r="A660">
        <v>20564</v>
      </c>
      <c r="B660" s="2">
        <v>44261</v>
      </c>
      <c r="C660" s="2">
        <v>44263</v>
      </c>
      <c r="D660">
        <v>16758</v>
      </c>
    </row>
    <row r="661" spans="1:4" x14ac:dyDescent="0.25">
      <c r="A661">
        <v>20660</v>
      </c>
      <c r="B661" s="2">
        <v>44263</v>
      </c>
      <c r="C661" s="2">
        <v>44265</v>
      </c>
      <c r="D661">
        <v>15488</v>
      </c>
    </row>
    <row r="662" spans="1:4" x14ac:dyDescent="0.25">
      <c r="A662">
        <v>20663</v>
      </c>
      <c r="B662" s="2">
        <v>44263</v>
      </c>
      <c r="C662" s="2">
        <v>44274</v>
      </c>
      <c r="D662">
        <v>12106</v>
      </c>
    </row>
    <row r="663" spans="1:4" x14ac:dyDescent="0.25">
      <c r="A663">
        <v>20673</v>
      </c>
      <c r="B663" s="2">
        <v>44263</v>
      </c>
      <c r="C663" s="2">
        <v>44268</v>
      </c>
      <c r="D663">
        <v>14871</v>
      </c>
    </row>
    <row r="664" spans="1:4" x14ac:dyDescent="0.25">
      <c r="A664">
        <v>20691</v>
      </c>
      <c r="B664" s="2">
        <v>44264</v>
      </c>
      <c r="C664" s="2">
        <v>44266</v>
      </c>
      <c r="D664">
        <v>13916</v>
      </c>
    </row>
    <row r="665" spans="1:4" x14ac:dyDescent="0.25">
      <c r="A665">
        <v>20719</v>
      </c>
      <c r="B665" s="2">
        <v>44264</v>
      </c>
      <c r="C665" s="2">
        <v>44266</v>
      </c>
      <c r="D665">
        <v>16124</v>
      </c>
    </row>
    <row r="666" spans="1:4" x14ac:dyDescent="0.25">
      <c r="A666">
        <v>20760</v>
      </c>
      <c r="B666" s="2">
        <v>44265</v>
      </c>
      <c r="C666" s="2">
        <v>44274</v>
      </c>
      <c r="D666">
        <v>15874</v>
      </c>
    </row>
    <row r="667" spans="1:4" x14ac:dyDescent="0.25">
      <c r="A667">
        <v>20766</v>
      </c>
      <c r="B667" s="2">
        <v>44265</v>
      </c>
      <c r="C667" s="2">
        <v>44268</v>
      </c>
      <c r="D667">
        <v>11142</v>
      </c>
    </row>
    <row r="668" spans="1:4" x14ac:dyDescent="0.25">
      <c r="A668">
        <v>20821</v>
      </c>
      <c r="B668" s="2">
        <v>44266</v>
      </c>
      <c r="C668" s="2">
        <v>44267</v>
      </c>
      <c r="D668">
        <v>14084</v>
      </c>
    </row>
    <row r="669" spans="1:4" x14ac:dyDescent="0.25">
      <c r="A669">
        <v>20833</v>
      </c>
      <c r="B669" s="2">
        <v>44266</v>
      </c>
      <c r="C669" s="2">
        <v>44268</v>
      </c>
      <c r="D669">
        <v>11500</v>
      </c>
    </row>
    <row r="670" spans="1:4" x14ac:dyDescent="0.25">
      <c r="A670">
        <v>20835</v>
      </c>
      <c r="B670" s="2">
        <v>44266</v>
      </c>
      <c r="C670" s="2">
        <v>44267</v>
      </c>
      <c r="D670">
        <v>12964</v>
      </c>
    </row>
    <row r="671" spans="1:4" x14ac:dyDescent="0.25">
      <c r="A671">
        <v>21233</v>
      </c>
      <c r="B671" s="2">
        <v>44270</v>
      </c>
      <c r="C671" s="2">
        <v>44272</v>
      </c>
      <c r="D671">
        <v>13440</v>
      </c>
    </row>
    <row r="672" spans="1:4" x14ac:dyDescent="0.25">
      <c r="A672">
        <v>21282</v>
      </c>
      <c r="B672" s="2">
        <v>44271</v>
      </c>
      <c r="C672" s="2">
        <v>44272</v>
      </c>
      <c r="D672">
        <v>12969</v>
      </c>
    </row>
    <row r="673" spans="1:4" x14ac:dyDescent="0.25">
      <c r="A673">
        <v>21335</v>
      </c>
      <c r="B673" s="2">
        <v>44272</v>
      </c>
      <c r="C673" s="2">
        <v>44275</v>
      </c>
      <c r="D673">
        <v>12097</v>
      </c>
    </row>
    <row r="674" spans="1:4" x14ac:dyDescent="0.25">
      <c r="A674">
        <v>21337</v>
      </c>
      <c r="B674" s="2">
        <v>44272</v>
      </c>
      <c r="C674" s="2">
        <v>44275</v>
      </c>
      <c r="D674">
        <v>11276</v>
      </c>
    </row>
    <row r="675" spans="1:4" x14ac:dyDescent="0.25">
      <c r="A675">
        <v>21338</v>
      </c>
      <c r="B675" s="2">
        <v>44272</v>
      </c>
      <c r="C675" s="2">
        <v>44273</v>
      </c>
      <c r="D675">
        <v>15413</v>
      </c>
    </row>
    <row r="676" spans="1:4" x14ac:dyDescent="0.25">
      <c r="A676">
        <v>21339</v>
      </c>
      <c r="B676" s="2">
        <v>44272</v>
      </c>
      <c r="C676" s="2">
        <v>44275</v>
      </c>
      <c r="D676">
        <v>13303</v>
      </c>
    </row>
    <row r="677" spans="1:4" x14ac:dyDescent="0.25">
      <c r="A677">
        <v>21355</v>
      </c>
      <c r="B677" s="2">
        <v>44272</v>
      </c>
      <c r="C677" s="2">
        <v>44275</v>
      </c>
      <c r="D677">
        <v>13486</v>
      </c>
    </row>
    <row r="678" spans="1:4" x14ac:dyDescent="0.25">
      <c r="A678">
        <v>21358</v>
      </c>
      <c r="B678" s="2">
        <v>44272</v>
      </c>
      <c r="C678" s="2">
        <v>44275</v>
      </c>
      <c r="D678">
        <v>14458</v>
      </c>
    </row>
    <row r="679" spans="1:4" x14ac:dyDescent="0.25">
      <c r="A679">
        <v>21407</v>
      </c>
      <c r="B679" s="2">
        <v>44273</v>
      </c>
      <c r="C679" s="2">
        <v>44274</v>
      </c>
      <c r="D679">
        <v>12147</v>
      </c>
    </row>
    <row r="680" spans="1:4" x14ac:dyDescent="0.25">
      <c r="A680">
        <v>21458</v>
      </c>
      <c r="B680" s="2">
        <v>44274</v>
      </c>
      <c r="C680" s="2">
        <v>44285</v>
      </c>
      <c r="D680">
        <v>11176</v>
      </c>
    </row>
    <row r="681" spans="1:4" x14ac:dyDescent="0.25">
      <c r="A681">
        <v>21472</v>
      </c>
      <c r="B681" s="2">
        <v>44274</v>
      </c>
      <c r="C681" s="2">
        <v>44284</v>
      </c>
      <c r="D681">
        <v>18065</v>
      </c>
    </row>
    <row r="682" spans="1:4" x14ac:dyDescent="0.25">
      <c r="A682">
        <v>21509</v>
      </c>
      <c r="B682" s="2">
        <v>44275</v>
      </c>
      <c r="C682" s="2">
        <v>44276</v>
      </c>
      <c r="D682">
        <v>12193</v>
      </c>
    </row>
    <row r="683" spans="1:4" x14ac:dyDescent="0.25">
      <c r="A683">
        <v>21540</v>
      </c>
      <c r="B683" s="2">
        <v>44275</v>
      </c>
      <c r="C683" s="2">
        <v>44276</v>
      </c>
      <c r="D683">
        <v>12451</v>
      </c>
    </row>
    <row r="684" spans="1:4" x14ac:dyDescent="0.25">
      <c r="A684">
        <v>21594</v>
      </c>
      <c r="B684" s="2">
        <v>44276</v>
      </c>
      <c r="C684" s="2">
        <v>44277</v>
      </c>
      <c r="D684">
        <v>17410</v>
      </c>
    </row>
    <row r="685" spans="1:4" x14ac:dyDescent="0.25">
      <c r="A685">
        <v>21628</v>
      </c>
      <c r="B685" s="2">
        <v>44277</v>
      </c>
      <c r="C685" s="2">
        <v>44280</v>
      </c>
      <c r="D685">
        <v>11498</v>
      </c>
    </row>
    <row r="686" spans="1:4" x14ac:dyDescent="0.25">
      <c r="A686">
        <v>21709</v>
      </c>
      <c r="B686" s="2">
        <v>44278</v>
      </c>
      <c r="C686" s="2">
        <v>44280</v>
      </c>
      <c r="D686">
        <v>13941</v>
      </c>
    </row>
    <row r="687" spans="1:4" x14ac:dyDescent="0.25">
      <c r="A687">
        <v>21710</v>
      </c>
      <c r="B687" s="2">
        <v>44278</v>
      </c>
      <c r="C687" s="2">
        <v>44287</v>
      </c>
      <c r="D687">
        <v>11019</v>
      </c>
    </row>
    <row r="688" spans="1:4" x14ac:dyDescent="0.25">
      <c r="A688">
        <v>21711</v>
      </c>
      <c r="B688" s="2">
        <v>44278</v>
      </c>
      <c r="C688" s="2">
        <v>44281</v>
      </c>
      <c r="D688">
        <v>11520</v>
      </c>
    </row>
    <row r="689" spans="1:4" x14ac:dyDescent="0.25">
      <c r="A689">
        <v>21712</v>
      </c>
      <c r="B689" s="2">
        <v>44278</v>
      </c>
      <c r="C689" s="2">
        <v>44280</v>
      </c>
      <c r="D689">
        <v>13707</v>
      </c>
    </row>
    <row r="690" spans="1:4" x14ac:dyDescent="0.25">
      <c r="A690">
        <v>21809</v>
      </c>
      <c r="B690" s="2">
        <v>44279</v>
      </c>
      <c r="C690" s="2">
        <v>44280</v>
      </c>
      <c r="D690">
        <v>14910</v>
      </c>
    </row>
    <row r="691" spans="1:4" x14ac:dyDescent="0.25">
      <c r="A691">
        <v>21811</v>
      </c>
      <c r="B691" s="2">
        <v>44279</v>
      </c>
      <c r="C691" s="2">
        <v>44280</v>
      </c>
      <c r="D691">
        <v>16009</v>
      </c>
    </row>
    <row r="692" spans="1:4" x14ac:dyDescent="0.25">
      <c r="A692">
        <v>21856</v>
      </c>
      <c r="B692" s="2">
        <v>44280</v>
      </c>
      <c r="C692" s="2">
        <v>44281</v>
      </c>
      <c r="D692">
        <v>17147</v>
      </c>
    </row>
    <row r="693" spans="1:4" x14ac:dyDescent="0.25">
      <c r="A693">
        <v>21857</v>
      </c>
      <c r="B693" s="2">
        <v>44280</v>
      </c>
      <c r="C693" s="2">
        <v>44281</v>
      </c>
      <c r="D693">
        <v>11824</v>
      </c>
    </row>
    <row r="694" spans="1:4" x14ac:dyDescent="0.25">
      <c r="A694">
        <v>21865</v>
      </c>
      <c r="B694" s="2">
        <v>44280</v>
      </c>
      <c r="C694" s="2">
        <v>44281</v>
      </c>
      <c r="D694">
        <v>16071</v>
      </c>
    </row>
    <row r="695" spans="1:4" x14ac:dyDescent="0.25">
      <c r="A695">
        <v>21963</v>
      </c>
      <c r="B695" s="2">
        <v>44282</v>
      </c>
      <c r="C695" s="2">
        <v>44285</v>
      </c>
      <c r="D695">
        <v>17476</v>
      </c>
    </row>
    <row r="696" spans="1:4" x14ac:dyDescent="0.25">
      <c r="A696">
        <v>22026</v>
      </c>
      <c r="B696" s="2">
        <v>44283</v>
      </c>
      <c r="C696" s="2">
        <v>44285</v>
      </c>
      <c r="D696">
        <v>11802</v>
      </c>
    </row>
    <row r="697" spans="1:4" x14ac:dyDescent="0.25">
      <c r="A697">
        <v>22054</v>
      </c>
      <c r="B697" s="2">
        <v>44284</v>
      </c>
      <c r="C697" s="2">
        <v>44286</v>
      </c>
      <c r="D697">
        <v>14910</v>
      </c>
    </row>
    <row r="698" spans="1:4" x14ac:dyDescent="0.25">
      <c r="A698">
        <v>22072</v>
      </c>
      <c r="B698" s="2">
        <v>44284</v>
      </c>
      <c r="C698" s="2">
        <v>44285</v>
      </c>
      <c r="D698">
        <v>14458</v>
      </c>
    </row>
    <row r="699" spans="1:4" x14ac:dyDescent="0.25">
      <c r="A699">
        <v>22107</v>
      </c>
      <c r="B699" s="2">
        <v>44285</v>
      </c>
      <c r="C699" s="2">
        <v>44286</v>
      </c>
      <c r="D699">
        <v>11502</v>
      </c>
    </row>
    <row r="700" spans="1:4" x14ac:dyDescent="0.25">
      <c r="A700">
        <v>22135</v>
      </c>
      <c r="B700" s="2">
        <v>44285</v>
      </c>
      <c r="C700" s="2">
        <v>44287</v>
      </c>
      <c r="D700">
        <v>13271</v>
      </c>
    </row>
    <row r="701" spans="1:4" x14ac:dyDescent="0.25">
      <c r="A701">
        <v>22163</v>
      </c>
      <c r="B701" s="2">
        <v>44286</v>
      </c>
      <c r="C701" s="2">
        <v>44291</v>
      </c>
      <c r="D701">
        <v>16358</v>
      </c>
    </row>
    <row r="702" spans="1:4" x14ac:dyDescent="0.25">
      <c r="A702">
        <v>22263</v>
      </c>
      <c r="B702" s="2">
        <v>44287</v>
      </c>
      <c r="C702" s="2">
        <v>44290</v>
      </c>
      <c r="D702">
        <v>14875</v>
      </c>
    </row>
    <row r="703" spans="1:4" x14ac:dyDescent="0.25">
      <c r="A703">
        <v>22264</v>
      </c>
      <c r="B703" s="2">
        <v>44287</v>
      </c>
      <c r="C703" s="2">
        <v>44289</v>
      </c>
      <c r="D703">
        <v>13217</v>
      </c>
    </row>
    <row r="704" spans="1:4" x14ac:dyDescent="0.25">
      <c r="A704">
        <v>22302</v>
      </c>
      <c r="B704" s="2">
        <v>44288</v>
      </c>
      <c r="C704" s="2">
        <v>44297</v>
      </c>
      <c r="D704">
        <v>11841</v>
      </c>
    </row>
    <row r="705" spans="1:4" x14ac:dyDescent="0.25">
      <c r="A705">
        <v>22305</v>
      </c>
      <c r="B705" s="2">
        <v>44288</v>
      </c>
      <c r="C705" s="2">
        <v>44289</v>
      </c>
      <c r="D705">
        <v>13491</v>
      </c>
    </row>
    <row r="706" spans="1:4" x14ac:dyDescent="0.25">
      <c r="A706">
        <v>22307</v>
      </c>
      <c r="B706" s="2">
        <v>44288</v>
      </c>
      <c r="C706" s="2">
        <v>44291</v>
      </c>
      <c r="D706">
        <v>13988</v>
      </c>
    </row>
    <row r="707" spans="1:4" x14ac:dyDescent="0.25">
      <c r="A707">
        <v>22308</v>
      </c>
      <c r="B707" s="2">
        <v>44288</v>
      </c>
      <c r="C707" s="2">
        <v>44290</v>
      </c>
      <c r="D707">
        <v>13760</v>
      </c>
    </row>
    <row r="708" spans="1:4" x14ac:dyDescent="0.25">
      <c r="A708">
        <v>22315</v>
      </c>
      <c r="B708" s="2">
        <v>44288</v>
      </c>
      <c r="C708" s="2">
        <v>44291</v>
      </c>
      <c r="D708">
        <v>13751</v>
      </c>
    </row>
    <row r="709" spans="1:4" x14ac:dyDescent="0.25">
      <c r="A709">
        <v>22334</v>
      </c>
      <c r="B709" s="2">
        <v>44288</v>
      </c>
      <c r="C709" s="2">
        <v>44291</v>
      </c>
      <c r="D709">
        <v>15543</v>
      </c>
    </row>
    <row r="710" spans="1:4" x14ac:dyDescent="0.25">
      <c r="A710">
        <v>22377</v>
      </c>
      <c r="B710" s="2">
        <v>44289</v>
      </c>
      <c r="C710" s="2">
        <v>44290</v>
      </c>
      <c r="D710">
        <v>17347</v>
      </c>
    </row>
    <row r="711" spans="1:4" x14ac:dyDescent="0.25">
      <c r="A711">
        <v>22378</v>
      </c>
      <c r="B711" s="2">
        <v>44289</v>
      </c>
      <c r="C711" s="2">
        <v>44294</v>
      </c>
      <c r="D711">
        <v>11019</v>
      </c>
    </row>
    <row r="712" spans="1:4" x14ac:dyDescent="0.25">
      <c r="A712">
        <v>22390</v>
      </c>
      <c r="B712" s="2">
        <v>44289</v>
      </c>
      <c r="C712" s="2">
        <v>44290</v>
      </c>
      <c r="D712">
        <v>17442</v>
      </c>
    </row>
    <row r="713" spans="1:4" x14ac:dyDescent="0.25">
      <c r="A713">
        <v>22429</v>
      </c>
      <c r="B713" s="2">
        <v>44290</v>
      </c>
      <c r="C713" s="2">
        <v>44291</v>
      </c>
      <c r="D713">
        <v>11142</v>
      </c>
    </row>
    <row r="714" spans="1:4" x14ac:dyDescent="0.25">
      <c r="A714">
        <v>22439</v>
      </c>
      <c r="B714" s="2">
        <v>44290</v>
      </c>
      <c r="C714" s="2">
        <v>44292</v>
      </c>
      <c r="D714">
        <v>15511</v>
      </c>
    </row>
    <row r="715" spans="1:4" x14ac:dyDescent="0.25">
      <c r="A715">
        <v>22442</v>
      </c>
      <c r="B715" s="2">
        <v>44290</v>
      </c>
      <c r="C715" s="2">
        <v>44291</v>
      </c>
      <c r="D715">
        <v>18925</v>
      </c>
    </row>
    <row r="716" spans="1:4" x14ac:dyDescent="0.25">
      <c r="A716">
        <v>22447</v>
      </c>
      <c r="B716" s="2">
        <v>44290</v>
      </c>
      <c r="C716" s="2">
        <v>44296</v>
      </c>
      <c r="D716">
        <v>12969</v>
      </c>
    </row>
    <row r="717" spans="1:4" x14ac:dyDescent="0.25">
      <c r="A717">
        <v>22455</v>
      </c>
      <c r="B717" s="2">
        <v>44290</v>
      </c>
      <c r="C717" s="2">
        <v>44291</v>
      </c>
      <c r="D717">
        <v>13358</v>
      </c>
    </row>
    <row r="718" spans="1:4" x14ac:dyDescent="0.25">
      <c r="A718">
        <v>22497</v>
      </c>
      <c r="B718" s="2">
        <v>44291</v>
      </c>
      <c r="C718" s="2">
        <v>44293</v>
      </c>
      <c r="D718">
        <v>11142</v>
      </c>
    </row>
    <row r="719" spans="1:4" x14ac:dyDescent="0.25">
      <c r="A719">
        <v>22503</v>
      </c>
      <c r="B719" s="2">
        <v>44291</v>
      </c>
      <c r="C719" s="2">
        <v>44293</v>
      </c>
      <c r="D719">
        <v>11277</v>
      </c>
    </row>
    <row r="720" spans="1:4" x14ac:dyDescent="0.25">
      <c r="A720">
        <v>22508</v>
      </c>
      <c r="B720" s="2">
        <v>44291</v>
      </c>
      <c r="C720" s="2">
        <v>44293</v>
      </c>
      <c r="D720">
        <v>12166</v>
      </c>
    </row>
    <row r="721" spans="1:4" x14ac:dyDescent="0.25">
      <c r="A721">
        <v>22518</v>
      </c>
      <c r="B721" s="2">
        <v>44291</v>
      </c>
      <c r="C721" s="2">
        <v>44293</v>
      </c>
      <c r="D721">
        <v>11748</v>
      </c>
    </row>
    <row r="722" spans="1:4" x14ac:dyDescent="0.25">
      <c r="A722">
        <v>22556</v>
      </c>
      <c r="B722" s="2">
        <v>44292</v>
      </c>
      <c r="C722" s="2">
        <v>44293</v>
      </c>
      <c r="D722">
        <v>16948</v>
      </c>
    </row>
    <row r="723" spans="1:4" x14ac:dyDescent="0.25">
      <c r="A723">
        <v>22575</v>
      </c>
      <c r="B723" s="2">
        <v>44292</v>
      </c>
      <c r="C723" s="2">
        <v>44294</v>
      </c>
      <c r="D723">
        <v>16125</v>
      </c>
    </row>
    <row r="724" spans="1:4" x14ac:dyDescent="0.25">
      <c r="A724">
        <v>22622</v>
      </c>
      <c r="B724" s="2">
        <v>44293</v>
      </c>
      <c r="C724" s="2">
        <v>44295</v>
      </c>
      <c r="D724">
        <v>18089</v>
      </c>
    </row>
    <row r="725" spans="1:4" x14ac:dyDescent="0.25">
      <c r="A725">
        <v>22644</v>
      </c>
      <c r="B725" s="2">
        <v>44293</v>
      </c>
      <c r="C725" s="2">
        <v>44294</v>
      </c>
      <c r="D725">
        <v>12147</v>
      </c>
    </row>
    <row r="726" spans="1:4" x14ac:dyDescent="0.25">
      <c r="A726">
        <v>22665</v>
      </c>
      <c r="B726" s="2">
        <v>44294</v>
      </c>
      <c r="C726" s="2">
        <v>44295</v>
      </c>
      <c r="D726">
        <v>11176</v>
      </c>
    </row>
    <row r="727" spans="1:4" x14ac:dyDescent="0.25">
      <c r="A727">
        <v>22717</v>
      </c>
      <c r="B727" s="2">
        <v>44294</v>
      </c>
      <c r="C727" s="2">
        <v>44297</v>
      </c>
      <c r="D727">
        <v>17404</v>
      </c>
    </row>
    <row r="728" spans="1:4" x14ac:dyDescent="0.25">
      <c r="A728">
        <v>22801</v>
      </c>
      <c r="B728" s="2">
        <v>44296</v>
      </c>
      <c r="C728" s="2">
        <v>44297</v>
      </c>
      <c r="D728">
        <v>18644</v>
      </c>
    </row>
    <row r="729" spans="1:4" x14ac:dyDescent="0.25">
      <c r="A729">
        <v>22874</v>
      </c>
      <c r="B729" s="2">
        <v>44297</v>
      </c>
      <c r="C729" s="2">
        <v>44299</v>
      </c>
      <c r="D729">
        <v>18382</v>
      </c>
    </row>
    <row r="730" spans="1:4" x14ac:dyDescent="0.25">
      <c r="A730">
        <v>22915</v>
      </c>
      <c r="B730" s="2">
        <v>44298</v>
      </c>
      <c r="C730" s="2">
        <v>44301</v>
      </c>
      <c r="D730">
        <v>11176</v>
      </c>
    </row>
    <row r="731" spans="1:4" x14ac:dyDescent="0.25">
      <c r="A731">
        <v>23130</v>
      </c>
      <c r="B731" s="2">
        <v>44300</v>
      </c>
      <c r="C731" s="2">
        <v>44302</v>
      </c>
      <c r="D731">
        <v>13988</v>
      </c>
    </row>
    <row r="732" spans="1:4" x14ac:dyDescent="0.25">
      <c r="A732">
        <v>23142</v>
      </c>
      <c r="B732" s="2">
        <v>44300</v>
      </c>
      <c r="C732" s="2">
        <v>44301</v>
      </c>
      <c r="D732">
        <v>12919</v>
      </c>
    </row>
    <row r="733" spans="1:4" x14ac:dyDescent="0.25">
      <c r="A733">
        <v>23298</v>
      </c>
      <c r="B733" s="2">
        <v>44302</v>
      </c>
      <c r="C733" s="2">
        <v>44305</v>
      </c>
      <c r="D733">
        <v>16649</v>
      </c>
    </row>
    <row r="734" spans="1:4" x14ac:dyDescent="0.25">
      <c r="A734">
        <v>23345</v>
      </c>
      <c r="B734" s="2">
        <v>44303</v>
      </c>
      <c r="C734" s="2">
        <v>44306</v>
      </c>
      <c r="D734">
        <v>15543</v>
      </c>
    </row>
    <row r="735" spans="1:4" x14ac:dyDescent="0.25">
      <c r="A735">
        <v>23349</v>
      </c>
      <c r="B735" s="2">
        <v>44303</v>
      </c>
      <c r="C735" s="2">
        <v>44306</v>
      </c>
      <c r="D735">
        <v>12964</v>
      </c>
    </row>
    <row r="736" spans="1:4" x14ac:dyDescent="0.25">
      <c r="A736">
        <v>23396</v>
      </c>
      <c r="B736" s="2">
        <v>44304</v>
      </c>
      <c r="C736" s="2">
        <v>44306</v>
      </c>
      <c r="D736">
        <v>16479</v>
      </c>
    </row>
    <row r="737" spans="1:4" x14ac:dyDescent="0.25">
      <c r="A737">
        <v>23429</v>
      </c>
      <c r="B737" s="2">
        <v>44304</v>
      </c>
      <c r="C737" s="2">
        <v>44305</v>
      </c>
      <c r="D737">
        <v>15567</v>
      </c>
    </row>
    <row r="738" spans="1:4" x14ac:dyDescent="0.25">
      <c r="A738">
        <v>23440</v>
      </c>
      <c r="B738" s="2">
        <v>44304</v>
      </c>
      <c r="C738" s="2">
        <v>44306</v>
      </c>
      <c r="D738">
        <v>14885</v>
      </c>
    </row>
    <row r="739" spans="1:4" x14ac:dyDescent="0.25">
      <c r="A739">
        <v>23463</v>
      </c>
      <c r="B739" s="2">
        <v>44305</v>
      </c>
      <c r="C739" s="2">
        <v>44306</v>
      </c>
      <c r="D739">
        <v>11276</v>
      </c>
    </row>
    <row r="740" spans="1:4" x14ac:dyDescent="0.25">
      <c r="A740">
        <v>23471</v>
      </c>
      <c r="B740" s="2">
        <v>44305</v>
      </c>
      <c r="C740" s="2">
        <v>44307</v>
      </c>
      <c r="D740">
        <v>11659</v>
      </c>
    </row>
    <row r="741" spans="1:4" x14ac:dyDescent="0.25">
      <c r="A741">
        <v>23520</v>
      </c>
      <c r="B741" s="2">
        <v>44306</v>
      </c>
      <c r="C741" s="2">
        <v>44309</v>
      </c>
      <c r="D741">
        <v>18961</v>
      </c>
    </row>
    <row r="742" spans="1:4" x14ac:dyDescent="0.25">
      <c r="A742">
        <v>23551</v>
      </c>
      <c r="B742" s="2">
        <v>44306</v>
      </c>
      <c r="C742" s="2">
        <v>44308</v>
      </c>
      <c r="D742">
        <v>14875</v>
      </c>
    </row>
    <row r="743" spans="1:4" x14ac:dyDescent="0.25">
      <c r="A743">
        <v>23590</v>
      </c>
      <c r="B743" s="2">
        <v>44307</v>
      </c>
      <c r="C743" s="2">
        <v>44312</v>
      </c>
      <c r="D743">
        <v>12106</v>
      </c>
    </row>
    <row r="744" spans="1:4" x14ac:dyDescent="0.25">
      <c r="A744">
        <v>23593</v>
      </c>
      <c r="B744" s="2">
        <v>44307</v>
      </c>
      <c r="C744" s="2">
        <v>44309</v>
      </c>
      <c r="D744">
        <v>11498</v>
      </c>
    </row>
    <row r="745" spans="1:4" x14ac:dyDescent="0.25">
      <c r="A745">
        <v>23606</v>
      </c>
      <c r="B745" s="2">
        <v>44307</v>
      </c>
      <c r="C745" s="2">
        <v>44309</v>
      </c>
      <c r="D745">
        <v>15395</v>
      </c>
    </row>
    <row r="746" spans="1:4" x14ac:dyDescent="0.25">
      <c r="A746">
        <v>23657</v>
      </c>
      <c r="B746" s="2">
        <v>44308</v>
      </c>
      <c r="C746" s="2">
        <v>44309</v>
      </c>
      <c r="D746">
        <v>13751</v>
      </c>
    </row>
    <row r="747" spans="1:4" x14ac:dyDescent="0.25">
      <c r="A747">
        <v>23708</v>
      </c>
      <c r="B747" s="2">
        <v>44309</v>
      </c>
      <c r="C747" s="2">
        <v>44312</v>
      </c>
      <c r="D747">
        <v>11142</v>
      </c>
    </row>
    <row r="748" spans="1:4" x14ac:dyDescent="0.25">
      <c r="A748">
        <v>23798</v>
      </c>
      <c r="B748" s="2">
        <v>44310</v>
      </c>
      <c r="C748" s="2">
        <v>44311</v>
      </c>
      <c r="D748">
        <v>13271</v>
      </c>
    </row>
    <row r="749" spans="1:4" x14ac:dyDescent="0.25">
      <c r="A749">
        <v>23801</v>
      </c>
      <c r="B749" s="2">
        <v>44310</v>
      </c>
      <c r="C749" s="2">
        <v>44311</v>
      </c>
      <c r="D749">
        <v>14605</v>
      </c>
    </row>
    <row r="750" spans="1:4" x14ac:dyDescent="0.25">
      <c r="A750">
        <v>23809</v>
      </c>
      <c r="B750" s="2">
        <v>44310</v>
      </c>
      <c r="C750" s="2">
        <v>44313</v>
      </c>
      <c r="D750">
        <v>16910</v>
      </c>
    </row>
    <row r="751" spans="1:4" x14ac:dyDescent="0.25">
      <c r="A751">
        <v>23838</v>
      </c>
      <c r="B751" s="2">
        <v>44311</v>
      </c>
      <c r="C751" s="2">
        <v>44314</v>
      </c>
      <c r="D751">
        <v>18065</v>
      </c>
    </row>
    <row r="752" spans="1:4" x14ac:dyDescent="0.25">
      <c r="A752">
        <v>23868</v>
      </c>
      <c r="B752" s="2">
        <v>44312</v>
      </c>
      <c r="C752" s="2">
        <v>44313</v>
      </c>
      <c r="D752">
        <v>11698</v>
      </c>
    </row>
    <row r="753" spans="1:4" x14ac:dyDescent="0.25">
      <c r="A753">
        <v>23873</v>
      </c>
      <c r="B753" s="2">
        <v>44312</v>
      </c>
      <c r="C753" s="2">
        <v>44314</v>
      </c>
      <c r="D753">
        <v>12106</v>
      </c>
    </row>
    <row r="754" spans="1:4" x14ac:dyDescent="0.25">
      <c r="A754">
        <v>23880</v>
      </c>
      <c r="B754" s="2">
        <v>44312</v>
      </c>
      <c r="C754" s="2">
        <v>44313</v>
      </c>
      <c r="D754">
        <v>15395</v>
      </c>
    </row>
    <row r="755" spans="1:4" x14ac:dyDescent="0.25">
      <c r="A755">
        <v>23894</v>
      </c>
      <c r="B755" s="2">
        <v>44312</v>
      </c>
      <c r="C755" s="2">
        <v>44315</v>
      </c>
      <c r="D755">
        <v>12969</v>
      </c>
    </row>
    <row r="756" spans="1:4" x14ac:dyDescent="0.25">
      <c r="A756">
        <v>23895</v>
      </c>
      <c r="B756" s="2">
        <v>44312</v>
      </c>
      <c r="C756" s="2">
        <v>44315</v>
      </c>
      <c r="D756">
        <v>16213</v>
      </c>
    </row>
    <row r="757" spans="1:4" x14ac:dyDescent="0.25">
      <c r="A757">
        <v>23902</v>
      </c>
      <c r="B757" s="2">
        <v>44312</v>
      </c>
      <c r="C757" s="2">
        <v>44315</v>
      </c>
      <c r="D757">
        <v>14900</v>
      </c>
    </row>
    <row r="758" spans="1:4" x14ac:dyDescent="0.25">
      <c r="A758">
        <v>23984</v>
      </c>
      <c r="B758" s="2">
        <v>44313</v>
      </c>
      <c r="C758" s="2">
        <v>44316</v>
      </c>
      <c r="D758">
        <v>15748</v>
      </c>
    </row>
    <row r="759" spans="1:4" x14ac:dyDescent="0.25">
      <c r="A759">
        <v>23986</v>
      </c>
      <c r="B759" s="2">
        <v>44313</v>
      </c>
      <c r="C759" s="2">
        <v>44316</v>
      </c>
      <c r="D759">
        <v>14598</v>
      </c>
    </row>
    <row r="760" spans="1:4" x14ac:dyDescent="0.25">
      <c r="A760">
        <v>23995</v>
      </c>
      <c r="B760" s="2">
        <v>44313</v>
      </c>
      <c r="C760" s="2">
        <v>44316</v>
      </c>
      <c r="D760">
        <v>13217</v>
      </c>
    </row>
    <row r="761" spans="1:4" x14ac:dyDescent="0.25">
      <c r="A761">
        <v>23999</v>
      </c>
      <c r="B761" s="2">
        <v>44314</v>
      </c>
      <c r="C761" s="2">
        <v>44316</v>
      </c>
      <c r="D761">
        <v>11500</v>
      </c>
    </row>
    <row r="762" spans="1:4" x14ac:dyDescent="0.25">
      <c r="A762">
        <v>24070</v>
      </c>
      <c r="B762" s="2">
        <v>44315</v>
      </c>
      <c r="C762" s="2">
        <v>44317</v>
      </c>
      <c r="D762">
        <v>11841</v>
      </c>
    </row>
    <row r="763" spans="1:4" x14ac:dyDescent="0.25">
      <c r="A763">
        <v>24133</v>
      </c>
      <c r="B763" s="2">
        <v>44316</v>
      </c>
      <c r="C763" s="2">
        <v>44319</v>
      </c>
      <c r="D763">
        <v>11501</v>
      </c>
    </row>
    <row r="764" spans="1:4" x14ac:dyDescent="0.25">
      <c r="A764">
        <v>24269</v>
      </c>
      <c r="B764" s="2">
        <v>44318</v>
      </c>
      <c r="C764" s="2">
        <v>44319</v>
      </c>
      <c r="D764">
        <v>11253</v>
      </c>
    </row>
    <row r="765" spans="1:4" x14ac:dyDescent="0.25">
      <c r="A765">
        <v>24281</v>
      </c>
      <c r="B765" s="2">
        <v>44318</v>
      </c>
      <c r="C765" s="2">
        <v>44320</v>
      </c>
      <c r="D765">
        <v>11651</v>
      </c>
    </row>
    <row r="766" spans="1:4" x14ac:dyDescent="0.25">
      <c r="A766">
        <v>24287</v>
      </c>
      <c r="B766" s="2">
        <v>44318</v>
      </c>
      <c r="C766" s="2">
        <v>44328</v>
      </c>
      <c r="D766">
        <v>12147</v>
      </c>
    </row>
    <row r="767" spans="1:4" x14ac:dyDescent="0.25">
      <c r="A767">
        <v>24316</v>
      </c>
      <c r="B767" s="2">
        <v>44318</v>
      </c>
      <c r="C767" s="2">
        <v>44323</v>
      </c>
      <c r="D767">
        <v>13706</v>
      </c>
    </row>
    <row r="768" spans="1:4" x14ac:dyDescent="0.25">
      <c r="A768">
        <v>24336</v>
      </c>
      <c r="B768" s="2">
        <v>44319</v>
      </c>
      <c r="C768" s="2">
        <v>44320</v>
      </c>
      <c r="D768">
        <v>14363</v>
      </c>
    </row>
    <row r="769" spans="1:4" x14ac:dyDescent="0.25">
      <c r="A769">
        <v>24345</v>
      </c>
      <c r="B769" s="2">
        <v>44319</v>
      </c>
      <c r="C769" s="2">
        <v>44330</v>
      </c>
      <c r="D769">
        <v>14504</v>
      </c>
    </row>
    <row r="770" spans="1:4" x14ac:dyDescent="0.25">
      <c r="A770">
        <v>24369</v>
      </c>
      <c r="B770" s="2">
        <v>44319</v>
      </c>
      <c r="C770" s="2">
        <v>44328</v>
      </c>
      <c r="D770">
        <v>15304</v>
      </c>
    </row>
    <row r="771" spans="1:4" x14ac:dyDescent="0.25">
      <c r="A771">
        <v>24373</v>
      </c>
      <c r="B771" s="2">
        <v>44319</v>
      </c>
      <c r="C771" s="2">
        <v>44321</v>
      </c>
      <c r="D771">
        <v>15323</v>
      </c>
    </row>
    <row r="772" spans="1:4" x14ac:dyDescent="0.25">
      <c r="A772">
        <v>24389</v>
      </c>
      <c r="B772" s="2">
        <v>44320</v>
      </c>
      <c r="C772" s="2">
        <v>44322</v>
      </c>
      <c r="D772">
        <v>13466</v>
      </c>
    </row>
    <row r="773" spans="1:4" x14ac:dyDescent="0.25">
      <c r="A773">
        <v>24398</v>
      </c>
      <c r="B773" s="2">
        <v>44320</v>
      </c>
      <c r="C773" s="2">
        <v>44322</v>
      </c>
      <c r="D773">
        <v>13201</v>
      </c>
    </row>
    <row r="774" spans="1:4" x14ac:dyDescent="0.25">
      <c r="A774">
        <v>24432</v>
      </c>
      <c r="B774" s="2">
        <v>44320</v>
      </c>
      <c r="C774" s="2">
        <v>44322</v>
      </c>
      <c r="D774">
        <v>14363</v>
      </c>
    </row>
    <row r="775" spans="1:4" x14ac:dyDescent="0.25">
      <c r="A775">
        <v>24456</v>
      </c>
      <c r="B775" s="2">
        <v>44321</v>
      </c>
      <c r="C775" s="2">
        <v>44324</v>
      </c>
      <c r="D775">
        <v>11841</v>
      </c>
    </row>
    <row r="776" spans="1:4" x14ac:dyDescent="0.25">
      <c r="A776">
        <v>24468</v>
      </c>
      <c r="B776" s="2">
        <v>44321</v>
      </c>
      <c r="C776" s="2">
        <v>44324</v>
      </c>
      <c r="D776">
        <v>11500</v>
      </c>
    </row>
    <row r="777" spans="1:4" x14ac:dyDescent="0.25">
      <c r="A777">
        <v>24502</v>
      </c>
      <c r="B777" s="2">
        <v>44321</v>
      </c>
      <c r="C777" s="2">
        <v>44322</v>
      </c>
      <c r="D777">
        <v>14566</v>
      </c>
    </row>
    <row r="778" spans="1:4" x14ac:dyDescent="0.25">
      <c r="A778">
        <v>24519</v>
      </c>
      <c r="B778" s="2">
        <v>44321</v>
      </c>
      <c r="C778" s="2">
        <v>44323</v>
      </c>
      <c r="D778">
        <v>13708</v>
      </c>
    </row>
    <row r="779" spans="1:4" x14ac:dyDescent="0.25">
      <c r="A779">
        <v>24522</v>
      </c>
      <c r="B779" s="2">
        <v>44322</v>
      </c>
      <c r="C779" s="2">
        <v>44323</v>
      </c>
      <c r="D779">
        <v>11502</v>
      </c>
    </row>
    <row r="780" spans="1:4" x14ac:dyDescent="0.25">
      <c r="A780">
        <v>24554</v>
      </c>
      <c r="B780" s="2">
        <v>44322</v>
      </c>
      <c r="C780" s="2">
        <v>44324</v>
      </c>
      <c r="D780">
        <v>15413</v>
      </c>
    </row>
    <row r="781" spans="1:4" x14ac:dyDescent="0.25">
      <c r="A781">
        <v>24601</v>
      </c>
      <c r="B781" s="2">
        <v>44323</v>
      </c>
      <c r="C781" s="2">
        <v>44326</v>
      </c>
      <c r="D781">
        <v>11501</v>
      </c>
    </row>
    <row r="782" spans="1:4" x14ac:dyDescent="0.25">
      <c r="A782">
        <v>24603</v>
      </c>
      <c r="B782" s="2">
        <v>44323</v>
      </c>
      <c r="C782" s="2">
        <v>44327</v>
      </c>
      <c r="D782">
        <v>11802</v>
      </c>
    </row>
    <row r="783" spans="1:4" x14ac:dyDescent="0.25">
      <c r="A783">
        <v>24618</v>
      </c>
      <c r="B783" s="2">
        <v>44323</v>
      </c>
      <c r="C783" s="2">
        <v>44324</v>
      </c>
      <c r="D783">
        <v>11316</v>
      </c>
    </row>
    <row r="784" spans="1:4" x14ac:dyDescent="0.25">
      <c r="A784">
        <v>24640</v>
      </c>
      <c r="B784" s="2">
        <v>44323</v>
      </c>
      <c r="C784" s="2">
        <v>44331</v>
      </c>
      <c r="D784">
        <v>15176</v>
      </c>
    </row>
    <row r="785" spans="1:4" x14ac:dyDescent="0.25">
      <c r="A785">
        <v>24665</v>
      </c>
      <c r="B785" s="2">
        <v>44324</v>
      </c>
      <c r="C785" s="2">
        <v>44325</v>
      </c>
      <c r="D785">
        <v>13095</v>
      </c>
    </row>
    <row r="786" spans="1:4" x14ac:dyDescent="0.25">
      <c r="A786">
        <v>24669</v>
      </c>
      <c r="B786" s="2">
        <v>44324</v>
      </c>
      <c r="C786" s="2">
        <v>44326</v>
      </c>
      <c r="D786">
        <v>12166</v>
      </c>
    </row>
    <row r="787" spans="1:4" x14ac:dyDescent="0.25">
      <c r="A787">
        <v>24698</v>
      </c>
      <c r="B787" s="2">
        <v>44324</v>
      </c>
      <c r="C787" s="2">
        <v>44327</v>
      </c>
      <c r="D787">
        <v>13303</v>
      </c>
    </row>
    <row r="788" spans="1:4" x14ac:dyDescent="0.25">
      <c r="A788">
        <v>24712</v>
      </c>
      <c r="B788" s="2">
        <v>44324</v>
      </c>
      <c r="C788" s="2">
        <v>44327</v>
      </c>
      <c r="D788">
        <v>17558</v>
      </c>
    </row>
    <row r="789" spans="1:4" x14ac:dyDescent="0.25">
      <c r="A789">
        <v>24734</v>
      </c>
      <c r="B789" s="2">
        <v>44325</v>
      </c>
      <c r="C789" s="2">
        <v>44328</v>
      </c>
      <c r="D789">
        <v>11277</v>
      </c>
    </row>
    <row r="790" spans="1:4" x14ac:dyDescent="0.25">
      <c r="A790">
        <v>24780</v>
      </c>
      <c r="B790" s="2">
        <v>44325</v>
      </c>
      <c r="C790" s="2">
        <v>44328</v>
      </c>
      <c r="D790">
        <v>13707</v>
      </c>
    </row>
    <row r="791" spans="1:4" x14ac:dyDescent="0.25">
      <c r="A791">
        <v>24881</v>
      </c>
      <c r="B791" s="2">
        <v>44327</v>
      </c>
      <c r="C791" s="2">
        <v>44332</v>
      </c>
      <c r="D791">
        <v>11176</v>
      </c>
    </row>
    <row r="792" spans="1:4" x14ac:dyDescent="0.25">
      <c r="A792">
        <v>24909</v>
      </c>
      <c r="B792" s="2">
        <v>44327</v>
      </c>
      <c r="C792" s="2">
        <v>44329</v>
      </c>
      <c r="D792">
        <v>14910</v>
      </c>
    </row>
    <row r="793" spans="1:4" x14ac:dyDescent="0.25">
      <c r="A793">
        <v>24917</v>
      </c>
      <c r="B793" s="2">
        <v>44327</v>
      </c>
      <c r="C793" s="2">
        <v>44328</v>
      </c>
      <c r="D793">
        <v>15866</v>
      </c>
    </row>
    <row r="794" spans="1:4" x14ac:dyDescent="0.25">
      <c r="A794">
        <v>24955</v>
      </c>
      <c r="B794" s="2">
        <v>44328</v>
      </c>
      <c r="C794" s="2">
        <v>44331</v>
      </c>
      <c r="D794">
        <v>14446</v>
      </c>
    </row>
    <row r="795" spans="1:4" x14ac:dyDescent="0.25">
      <c r="A795">
        <v>24980</v>
      </c>
      <c r="B795" s="2">
        <v>44328</v>
      </c>
      <c r="C795" s="2">
        <v>44331</v>
      </c>
      <c r="D795">
        <v>11300</v>
      </c>
    </row>
    <row r="796" spans="1:4" x14ac:dyDescent="0.25">
      <c r="A796">
        <v>25000</v>
      </c>
      <c r="B796" s="2">
        <v>44328</v>
      </c>
      <c r="C796" s="2">
        <v>44331</v>
      </c>
      <c r="D796">
        <v>13201</v>
      </c>
    </row>
    <row r="797" spans="1:4" x14ac:dyDescent="0.25">
      <c r="A797">
        <v>25282</v>
      </c>
      <c r="B797" s="2">
        <v>44330</v>
      </c>
      <c r="C797" s="2">
        <v>44331</v>
      </c>
      <c r="D797">
        <v>17034</v>
      </c>
    </row>
    <row r="798" spans="1:4" x14ac:dyDescent="0.25">
      <c r="A798">
        <v>25287</v>
      </c>
      <c r="B798" s="2">
        <v>44330</v>
      </c>
      <c r="C798" s="2">
        <v>44333</v>
      </c>
      <c r="D798">
        <v>11868</v>
      </c>
    </row>
    <row r="799" spans="1:4" x14ac:dyDescent="0.25">
      <c r="A799">
        <v>25327</v>
      </c>
      <c r="B799" s="2">
        <v>44330</v>
      </c>
      <c r="C799" s="2">
        <v>44333</v>
      </c>
      <c r="D799">
        <v>14497</v>
      </c>
    </row>
    <row r="800" spans="1:4" x14ac:dyDescent="0.25">
      <c r="A800">
        <v>25339</v>
      </c>
      <c r="B800" s="2">
        <v>44331</v>
      </c>
      <c r="C800" s="2">
        <v>44333</v>
      </c>
      <c r="D800">
        <v>11520</v>
      </c>
    </row>
    <row r="801" spans="1:4" x14ac:dyDescent="0.25">
      <c r="A801">
        <v>25345</v>
      </c>
      <c r="B801" s="2">
        <v>44331</v>
      </c>
      <c r="C801" s="2">
        <v>44333</v>
      </c>
      <c r="D801">
        <v>11300</v>
      </c>
    </row>
    <row r="802" spans="1:4" x14ac:dyDescent="0.25">
      <c r="A802">
        <v>25415</v>
      </c>
      <c r="B802" s="2">
        <v>44332</v>
      </c>
      <c r="C802" s="2">
        <v>44334</v>
      </c>
      <c r="D802">
        <v>11748</v>
      </c>
    </row>
    <row r="803" spans="1:4" x14ac:dyDescent="0.25">
      <c r="A803">
        <v>25515</v>
      </c>
      <c r="B803" s="2">
        <v>44333</v>
      </c>
      <c r="C803" s="2">
        <v>44336</v>
      </c>
      <c r="D803">
        <v>18972</v>
      </c>
    </row>
    <row r="804" spans="1:4" x14ac:dyDescent="0.25">
      <c r="A804">
        <v>25562</v>
      </c>
      <c r="B804" s="2">
        <v>44334</v>
      </c>
      <c r="C804" s="2">
        <v>44335</v>
      </c>
      <c r="D804">
        <v>11276</v>
      </c>
    </row>
    <row r="805" spans="1:4" x14ac:dyDescent="0.25">
      <c r="A805">
        <v>25563</v>
      </c>
      <c r="B805" s="2">
        <v>44334</v>
      </c>
      <c r="C805" s="2">
        <v>44336</v>
      </c>
      <c r="D805">
        <v>11277</v>
      </c>
    </row>
    <row r="806" spans="1:4" x14ac:dyDescent="0.25">
      <c r="A806">
        <v>25576</v>
      </c>
      <c r="B806" s="2">
        <v>44334</v>
      </c>
      <c r="C806" s="2">
        <v>44336</v>
      </c>
      <c r="D806">
        <v>15874</v>
      </c>
    </row>
    <row r="807" spans="1:4" x14ac:dyDescent="0.25">
      <c r="A807">
        <v>25583</v>
      </c>
      <c r="B807" s="2">
        <v>44334</v>
      </c>
      <c r="C807" s="2">
        <v>44337</v>
      </c>
      <c r="D807">
        <v>18959</v>
      </c>
    </row>
    <row r="808" spans="1:4" x14ac:dyDescent="0.25">
      <c r="A808">
        <v>25607</v>
      </c>
      <c r="B808" s="2">
        <v>44334</v>
      </c>
      <c r="C808" s="2">
        <v>44340</v>
      </c>
      <c r="D808">
        <v>17387</v>
      </c>
    </row>
    <row r="809" spans="1:4" x14ac:dyDescent="0.25">
      <c r="A809">
        <v>25638</v>
      </c>
      <c r="B809" s="2">
        <v>44335</v>
      </c>
      <c r="C809" s="2">
        <v>44337</v>
      </c>
      <c r="D809">
        <v>12203</v>
      </c>
    </row>
    <row r="810" spans="1:4" x14ac:dyDescent="0.25">
      <c r="A810">
        <v>25736</v>
      </c>
      <c r="B810" s="2">
        <v>44336</v>
      </c>
      <c r="C810" s="2">
        <v>44339</v>
      </c>
      <c r="D810">
        <v>13491</v>
      </c>
    </row>
    <row r="811" spans="1:4" x14ac:dyDescent="0.25">
      <c r="A811">
        <v>25769</v>
      </c>
      <c r="B811" s="2">
        <v>44337</v>
      </c>
      <c r="C811" s="2">
        <v>44346</v>
      </c>
      <c r="D811">
        <v>11277</v>
      </c>
    </row>
    <row r="812" spans="1:4" x14ac:dyDescent="0.25">
      <c r="A812">
        <v>25838</v>
      </c>
      <c r="B812" s="2">
        <v>44338</v>
      </c>
      <c r="C812" s="2">
        <v>44340</v>
      </c>
      <c r="D812">
        <v>14661</v>
      </c>
    </row>
    <row r="813" spans="1:4" x14ac:dyDescent="0.25">
      <c r="A813">
        <v>25912</v>
      </c>
      <c r="B813" s="2">
        <v>44339</v>
      </c>
      <c r="C813" s="2">
        <v>44340</v>
      </c>
      <c r="D813">
        <v>11276</v>
      </c>
    </row>
    <row r="814" spans="1:4" x14ac:dyDescent="0.25">
      <c r="A814">
        <v>25977</v>
      </c>
      <c r="B814" s="2">
        <v>44340</v>
      </c>
      <c r="C814" s="2">
        <v>44342</v>
      </c>
      <c r="D814">
        <v>16071</v>
      </c>
    </row>
    <row r="815" spans="1:4" x14ac:dyDescent="0.25">
      <c r="A815">
        <v>26026</v>
      </c>
      <c r="B815" s="2">
        <v>44340</v>
      </c>
      <c r="C815" s="2">
        <v>44342</v>
      </c>
      <c r="D815">
        <v>17691</v>
      </c>
    </row>
    <row r="816" spans="1:4" x14ac:dyDescent="0.25">
      <c r="A816">
        <v>26124</v>
      </c>
      <c r="B816" s="2">
        <v>44342</v>
      </c>
      <c r="C816" s="2">
        <v>44353</v>
      </c>
      <c r="D816">
        <v>12166</v>
      </c>
    </row>
    <row r="817" spans="1:4" x14ac:dyDescent="0.25">
      <c r="A817">
        <v>26185</v>
      </c>
      <c r="B817" s="2">
        <v>44343</v>
      </c>
      <c r="C817" s="2">
        <v>44353</v>
      </c>
      <c r="D817">
        <v>11176</v>
      </c>
    </row>
    <row r="818" spans="1:4" x14ac:dyDescent="0.25">
      <c r="A818">
        <v>26235</v>
      </c>
      <c r="B818" s="2">
        <v>44343</v>
      </c>
      <c r="C818" s="2">
        <v>44353</v>
      </c>
      <c r="D818">
        <v>13988</v>
      </c>
    </row>
    <row r="819" spans="1:4" x14ac:dyDescent="0.25">
      <c r="A819">
        <v>26410</v>
      </c>
      <c r="B819" s="2">
        <v>44346</v>
      </c>
      <c r="C819" s="2">
        <v>44349</v>
      </c>
      <c r="D819">
        <v>15876</v>
      </c>
    </row>
    <row r="820" spans="1:4" x14ac:dyDescent="0.25">
      <c r="A820">
        <v>26540</v>
      </c>
      <c r="B820" s="2">
        <v>44348</v>
      </c>
      <c r="C820" s="2">
        <v>44351</v>
      </c>
      <c r="D820">
        <v>14363</v>
      </c>
    </row>
    <row r="821" spans="1:4" x14ac:dyDescent="0.25">
      <c r="A821">
        <v>26611</v>
      </c>
      <c r="B821" s="2">
        <v>44349</v>
      </c>
      <c r="C821" s="2">
        <v>44351</v>
      </c>
      <c r="D821">
        <v>16834</v>
      </c>
    </row>
    <row r="822" spans="1:4" x14ac:dyDescent="0.25">
      <c r="A822">
        <v>26653</v>
      </c>
      <c r="B822" s="2">
        <v>44349</v>
      </c>
      <c r="C822" s="2">
        <v>44357</v>
      </c>
      <c r="D822">
        <v>14661</v>
      </c>
    </row>
    <row r="823" spans="1:4" x14ac:dyDescent="0.25">
      <c r="A823">
        <v>26675</v>
      </c>
      <c r="B823" s="2">
        <v>44350</v>
      </c>
      <c r="C823" s="2">
        <v>44352</v>
      </c>
      <c r="D823">
        <v>11640</v>
      </c>
    </row>
    <row r="824" spans="1:4" x14ac:dyDescent="0.25">
      <c r="A824">
        <v>26681</v>
      </c>
      <c r="B824" s="2">
        <v>44350</v>
      </c>
      <c r="C824" s="2">
        <v>44352</v>
      </c>
      <c r="D824">
        <v>15866</v>
      </c>
    </row>
    <row r="825" spans="1:4" x14ac:dyDescent="0.25">
      <c r="A825">
        <v>26703</v>
      </c>
      <c r="B825" s="2">
        <v>44350</v>
      </c>
      <c r="C825" s="2">
        <v>44360</v>
      </c>
      <c r="D825">
        <v>12959</v>
      </c>
    </row>
    <row r="826" spans="1:4" x14ac:dyDescent="0.25">
      <c r="A826">
        <v>26777</v>
      </c>
      <c r="B826" s="2">
        <v>44352</v>
      </c>
      <c r="C826" s="2">
        <v>44363</v>
      </c>
      <c r="D826">
        <v>11502</v>
      </c>
    </row>
    <row r="827" spans="1:4" x14ac:dyDescent="0.25">
      <c r="A827">
        <v>26791</v>
      </c>
      <c r="B827" s="2">
        <v>44352</v>
      </c>
      <c r="C827" s="2">
        <v>44355</v>
      </c>
      <c r="D827">
        <v>11176</v>
      </c>
    </row>
    <row r="828" spans="1:4" x14ac:dyDescent="0.25">
      <c r="A828">
        <v>26794</v>
      </c>
      <c r="B828" s="2">
        <v>44352</v>
      </c>
      <c r="C828" s="2">
        <v>44353</v>
      </c>
      <c r="D828">
        <v>17619</v>
      </c>
    </row>
    <row r="829" spans="1:4" x14ac:dyDescent="0.25">
      <c r="A829">
        <v>26802</v>
      </c>
      <c r="B829" s="2">
        <v>44352</v>
      </c>
      <c r="C829" s="2">
        <v>44355</v>
      </c>
      <c r="D829">
        <v>13096</v>
      </c>
    </row>
    <row r="830" spans="1:4" x14ac:dyDescent="0.25">
      <c r="A830">
        <v>26830</v>
      </c>
      <c r="B830" s="2">
        <v>44352</v>
      </c>
      <c r="C830" s="2">
        <v>44353</v>
      </c>
      <c r="D830">
        <v>16358</v>
      </c>
    </row>
    <row r="831" spans="1:4" x14ac:dyDescent="0.25">
      <c r="A831">
        <v>26852</v>
      </c>
      <c r="B831" s="2">
        <v>44353</v>
      </c>
      <c r="C831" s="2">
        <v>44356</v>
      </c>
      <c r="D831">
        <v>11253</v>
      </c>
    </row>
    <row r="832" spans="1:4" x14ac:dyDescent="0.25">
      <c r="A832">
        <v>26853</v>
      </c>
      <c r="B832" s="2">
        <v>44353</v>
      </c>
      <c r="C832" s="2">
        <v>44355</v>
      </c>
      <c r="D832">
        <v>16479</v>
      </c>
    </row>
    <row r="833" spans="1:4" x14ac:dyDescent="0.25">
      <c r="A833">
        <v>26906</v>
      </c>
      <c r="B833" s="2">
        <v>44354</v>
      </c>
      <c r="C833" s="2">
        <v>44356</v>
      </c>
      <c r="D833">
        <v>11277</v>
      </c>
    </row>
    <row r="834" spans="1:4" x14ac:dyDescent="0.25">
      <c r="A834">
        <v>26931</v>
      </c>
      <c r="B834" s="2">
        <v>44354</v>
      </c>
      <c r="C834" s="2">
        <v>44357</v>
      </c>
      <c r="D834">
        <v>11276</v>
      </c>
    </row>
    <row r="835" spans="1:4" x14ac:dyDescent="0.25">
      <c r="A835">
        <v>27064</v>
      </c>
      <c r="B835" s="2">
        <v>44356</v>
      </c>
      <c r="C835" s="2">
        <v>44361</v>
      </c>
      <c r="D835">
        <v>17450</v>
      </c>
    </row>
    <row r="836" spans="1:4" x14ac:dyDescent="0.25">
      <c r="A836">
        <v>27077</v>
      </c>
      <c r="B836" s="2">
        <v>44356</v>
      </c>
      <c r="C836" s="2">
        <v>44358</v>
      </c>
      <c r="D836">
        <v>15748</v>
      </c>
    </row>
    <row r="837" spans="1:4" x14ac:dyDescent="0.25">
      <c r="A837">
        <v>27108</v>
      </c>
      <c r="B837" s="2">
        <v>44357</v>
      </c>
      <c r="C837" s="2">
        <v>44367</v>
      </c>
      <c r="D837">
        <v>13988</v>
      </c>
    </row>
    <row r="838" spans="1:4" x14ac:dyDescent="0.25">
      <c r="A838">
        <v>27120</v>
      </c>
      <c r="B838" s="2">
        <v>44357</v>
      </c>
      <c r="C838" s="2">
        <v>44358</v>
      </c>
      <c r="D838">
        <v>14574</v>
      </c>
    </row>
    <row r="839" spans="1:4" x14ac:dyDescent="0.25">
      <c r="A839">
        <v>27177</v>
      </c>
      <c r="B839" s="2">
        <v>44358</v>
      </c>
      <c r="C839" s="2">
        <v>44359</v>
      </c>
      <c r="D839">
        <v>11861</v>
      </c>
    </row>
    <row r="840" spans="1:4" x14ac:dyDescent="0.25">
      <c r="A840">
        <v>27193</v>
      </c>
      <c r="B840" s="2">
        <v>44358</v>
      </c>
      <c r="C840" s="2">
        <v>44359</v>
      </c>
      <c r="D840">
        <v>13466</v>
      </c>
    </row>
    <row r="841" spans="1:4" x14ac:dyDescent="0.25">
      <c r="A841">
        <v>27243</v>
      </c>
      <c r="B841" s="2">
        <v>44359</v>
      </c>
      <c r="C841" s="2">
        <v>44361</v>
      </c>
      <c r="D841">
        <v>11500</v>
      </c>
    </row>
    <row r="842" spans="1:4" x14ac:dyDescent="0.25">
      <c r="A842">
        <v>27245</v>
      </c>
      <c r="B842" s="2">
        <v>44359</v>
      </c>
      <c r="C842" s="2">
        <v>44362</v>
      </c>
      <c r="D842">
        <v>11253</v>
      </c>
    </row>
    <row r="843" spans="1:4" x14ac:dyDescent="0.25">
      <c r="A843">
        <v>27251</v>
      </c>
      <c r="B843" s="2">
        <v>44359</v>
      </c>
      <c r="C843" s="2">
        <v>44360</v>
      </c>
      <c r="D843">
        <v>11520</v>
      </c>
    </row>
    <row r="844" spans="1:4" x14ac:dyDescent="0.25">
      <c r="A844">
        <v>27256</v>
      </c>
      <c r="B844" s="2">
        <v>44359</v>
      </c>
      <c r="C844" s="2">
        <v>44361</v>
      </c>
      <c r="D844">
        <v>11861</v>
      </c>
    </row>
    <row r="845" spans="1:4" x14ac:dyDescent="0.25">
      <c r="A845">
        <v>27273</v>
      </c>
      <c r="B845" s="2">
        <v>44359</v>
      </c>
      <c r="C845" s="2">
        <v>44363</v>
      </c>
      <c r="D845">
        <v>18785</v>
      </c>
    </row>
    <row r="846" spans="1:4" x14ac:dyDescent="0.25">
      <c r="A846">
        <v>27275</v>
      </c>
      <c r="B846" s="2">
        <v>44359</v>
      </c>
      <c r="C846" s="2">
        <v>44361</v>
      </c>
      <c r="D846">
        <v>13706</v>
      </c>
    </row>
    <row r="847" spans="1:4" x14ac:dyDescent="0.25">
      <c r="A847">
        <v>27276</v>
      </c>
      <c r="B847" s="2">
        <v>44359</v>
      </c>
      <c r="C847" s="2">
        <v>44360</v>
      </c>
      <c r="D847">
        <v>18922</v>
      </c>
    </row>
    <row r="848" spans="1:4" x14ac:dyDescent="0.25">
      <c r="A848">
        <v>27544</v>
      </c>
      <c r="B848" s="2">
        <v>44361</v>
      </c>
      <c r="C848" s="2">
        <v>44362</v>
      </c>
      <c r="D848">
        <v>11019</v>
      </c>
    </row>
    <row r="849" spans="1:4" x14ac:dyDescent="0.25">
      <c r="A849">
        <v>27547</v>
      </c>
      <c r="B849" s="2">
        <v>44361</v>
      </c>
      <c r="C849" s="2">
        <v>44363</v>
      </c>
      <c r="D849">
        <v>13707</v>
      </c>
    </row>
    <row r="850" spans="1:4" x14ac:dyDescent="0.25">
      <c r="A850">
        <v>27563</v>
      </c>
      <c r="B850" s="2">
        <v>44361</v>
      </c>
      <c r="C850" s="2">
        <v>44363</v>
      </c>
      <c r="D850">
        <v>11659</v>
      </c>
    </row>
    <row r="851" spans="1:4" x14ac:dyDescent="0.25">
      <c r="A851">
        <v>27610</v>
      </c>
      <c r="B851" s="2">
        <v>44362</v>
      </c>
      <c r="C851" s="2">
        <v>44363</v>
      </c>
      <c r="D851">
        <v>11802</v>
      </c>
    </row>
    <row r="852" spans="1:4" x14ac:dyDescent="0.25">
      <c r="A852">
        <v>27676</v>
      </c>
      <c r="B852" s="2">
        <v>44363</v>
      </c>
      <c r="C852" s="2">
        <v>44364</v>
      </c>
      <c r="D852">
        <v>16380</v>
      </c>
    </row>
    <row r="853" spans="1:4" x14ac:dyDescent="0.25">
      <c r="A853">
        <v>27695</v>
      </c>
      <c r="B853" s="2">
        <v>44363</v>
      </c>
      <c r="C853" s="2">
        <v>44364</v>
      </c>
      <c r="D853">
        <v>13760</v>
      </c>
    </row>
    <row r="854" spans="1:4" x14ac:dyDescent="0.25">
      <c r="A854">
        <v>27696</v>
      </c>
      <c r="B854" s="2">
        <v>44363</v>
      </c>
      <c r="C854" s="2">
        <v>44369</v>
      </c>
      <c r="D854">
        <v>14041</v>
      </c>
    </row>
    <row r="855" spans="1:4" x14ac:dyDescent="0.25">
      <c r="A855">
        <v>27710</v>
      </c>
      <c r="B855" s="2">
        <v>44364</v>
      </c>
      <c r="C855" s="2">
        <v>44367</v>
      </c>
      <c r="D855">
        <v>11498</v>
      </c>
    </row>
    <row r="856" spans="1:4" x14ac:dyDescent="0.25">
      <c r="A856">
        <v>27725</v>
      </c>
      <c r="B856" s="2">
        <v>44364</v>
      </c>
      <c r="C856" s="2">
        <v>44365</v>
      </c>
      <c r="D856">
        <v>14079</v>
      </c>
    </row>
    <row r="857" spans="1:4" x14ac:dyDescent="0.25">
      <c r="A857">
        <v>27758</v>
      </c>
      <c r="B857" s="2">
        <v>44364</v>
      </c>
      <c r="C857" s="2">
        <v>44367</v>
      </c>
      <c r="D857">
        <v>16125</v>
      </c>
    </row>
    <row r="858" spans="1:4" x14ac:dyDescent="0.25">
      <c r="A858">
        <v>27775</v>
      </c>
      <c r="B858" s="2">
        <v>44364</v>
      </c>
      <c r="C858" s="2">
        <v>44367</v>
      </c>
      <c r="D858">
        <v>14079</v>
      </c>
    </row>
    <row r="859" spans="1:4" x14ac:dyDescent="0.25">
      <c r="A859">
        <v>27991</v>
      </c>
      <c r="B859" s="2">
        <v>44367</v>
      </c>
      <c r="C859" s="2">
        <v>44369</v>
      </c>
      <c r="D859">
        <v>13201</v>
      </c>
    </row>
    <row r="860" spans="1:4" x14ac:dyDescent="0.25">
      <c r="A860">
        <v>28051</v>
      </c>
      <c r="B860" s="2">
        <v>44368</v>
      </c>
      <c r="C860" s="2">
        <v>44369</v>
      </c>
      <c r="D860">
        <v>12972</v>
      </c>
    </row>
    <row r="861" spans="1:4" x14ac:dyDescent="0.25">
      <c r="A861">
        <v>28055</v>
      </c>
      <c r="B861" s="2">
        <v>44368</v>
      </c>
      <c r="C861" s="2">
        <v>44369</v>
      </c>
      <c r="D861">
        <v>13217</v>
      </c>
    </row>
    <row r="862" spans="1:4" x14ac:dyDescent="0.25">
      <c r="A862">
        <v>28304</v>
      </c>
      <c r="B862" s="2">
        <v>44372</v>
      </c>
      <c r="C862" s="2">
        <v>44380</v>
      </c>
      <c r="D862">
        <v>11142</v>
      </c>
    </row>
    <row r="863" spans="1:4" x14ac:dyDescent="0.25">
      <c r="A863">
        <v>28562</v>
      </c>
      <c r="B863" s="2">
        <v>44375</v>
      </c>
      <c r="C863" s="2">
        <v>44377</v>
      </c>
      <c r="D863">
        <v>13916</v>
      </c>
    </row>
    <row r="864" spans="1:4" x14ac:dyDescent="0.25">
      <c r="A864">
        <v>28611</v>
      </c>
      <c r="B864" s="2">
        <v>44376</v>
      </c>
      <c r="C864" s="2">
        <v>44377</v>
      </c>
      <c r="D864">
        <v>11500</v>
      </c>
    </row>
    <row r="865" spans="1:4" x14ac:dyDescent="0.25">
      <c r="A865">
        <v>28774</v>
      </c>
      <c r="B865" s="2">
        <v>44378</v>
      </c>
      <c r="C865" s="2">
        <v>44380</v>
      </c>
      <c r="D865">
        <v>18604</v>
      </c>
    </row>
    <row r="866" spans="1:4" x14ac:dyDescent="0.25">
      <c r="A866">
        <v>28811</v>
      </c>
      <c r="B866" s="2">
        <v>44378</v>
      </c>
      <c r="C866" s="2">
        <v>44380</v>
      </c>
      <c r="D866">
        <v>14598</v>
      </c>
    </row>
    <row r="867" spans="1:4" x14ac:dyDescent="0.25">
      <c r="A867">
        <v>29066</v>
      </c>
      <c r="B867" s="2">
        <v>44382</v>
      </c>
      <c r="C867" s="2">
        <v>44384</v>
      </c>
      <c r="D867">
        <v>17442</v>
      </c>
    </row>
    <row r="868" spans="1:4" x14ac:dyDescent="0.25">
      <c r="A868">
        <v>29139</v>
      </c>
      <c r="B868" s="2">
        <v>44383</v>
      </c>
      <c r="C868" s="2">
        <v>44384</v>
      </c>
      <c r="D868">
        <v>11861</v>
      </c>
    </row>
    <row r="869" spans="1:4" x14ac:dyDescent="0.25">
      <c r="A869">
        <v>29153</v>
      </c>
      <c r="B869" s="2">
        <v>44383</v>
      </c>
      <c r="C869" s="2">
        <v>44384</v>
      </c>
      <c r="D869">
        <v>13095</v>
      </c>
    </row>
    <row r="870" spans="1:4" x14ac:dyDescent="0.25">
      <c r="A870">
        <v>29242</v>
      </c>
      <c r="B870" s="2">
        <v>44384</v>
      </c>
      <c r="C870" s="2">
        <v>44393</v>
      </c>
      <c r="D870">
        <v>18355</v>
      </c>
    </row>
    <row r="871" spans="1:4" x14ac:dyDescent="0.25">
      <c r="A871">
        <v>29503</v>
      </c>
      <c r="B871" s="2">
        <v>44388</v>
      </c>
      <c r="C871" s="2">
        <v>44392</v>
      </c>
      <c r="D871">
        <v>11501</v>
      </c>
    </row>
    <row r="872" spans="1:4" x14ac:dyDescent="0.25">
      <c r="A872">
        <v>29510</v>
      </c>
      <c r="B872" s="2">
        <v>44388</v>
      </c>
      <c r="C872" s="2">
        <v>44390</v>
      </c>
      <c r="D872">
        <v>11738</v>
      </c>
    </row>
    <row r="873" spans="1:4" x14ac:dyDescent="0.25">
      <c r="A873">
        <v>29521</v>
      </c>
      <c r="B873" s="2">
        <v>44388</v>
      </c>
      <c r="C873" s="2">
        <v>44391</v>
      </c>
      <c r="D873">
        <v>13751</v>
      </c>
    </row>
    <row r="874" spans="1:4" x14ac:dyDescent="0.25">
      <c r="A874">
        <v>29596</v>
      </c>
      <c r="B874" s="2">
        <v>44389</v>
      </c>
      <c r="C874" s="2">
        <v>44391</v>
      </c>
      <c r="D874">
        <v>15304</v>
      </c>
    </row>
    <row r="875" spans="1:4" x14ac:dyDescent="0.25">
      <c r="A875">
        <v>29618</v>
      </c>
      <c r="B875" s="2">
        <v>44390</v>
      </c>
      <c r="C875" s="2">
        <v>44400</v>
      </c>
      <c r="D875">
        <v>11502</v>
      </c>
    </row>
    <row r="876" spans="1:4" x14ac:dyDescent="0.25">
      <c r="A876">
        <v>29621</v>
      </c>
      <c r="B876" s="2">
        <v>44390</v>
      </c>
      <c r="C876" s="2">
        <v>44397</v>
      </c>
      <c r="D876">
        <v>14274</v>
      </c>
    </row>
    <row r="877" spans="1:4" x14ac:dyDescent="0.25">
      <c r="A877">
        <v>29638</v>
      </c>
      <c r="B877" s="2">
        <v>44390</v>
      </c>
      <c r="C877" s="2">
        <v>44391</v>
      </c>
      <c r="D877">
        <v>11640</v>
      </c>
    </row>
    <row r="878" spans="1:4" x14ac:dyDescent="0.25">
      <c r="A878">
        <v>29639</v>
      </c>
      <c r="B878" s="2">
        <v>44390</v>
      </c>
      <c r="C878" s="2">
        <v>44393</v>
      </c>
      <c r="D878">
        <v>12959</v>
      </c>
    </row>
    <row r="879" spans="1:4" x14ac:dyDescent="0.25">
      <c r="A879">
        <v>29643</v>
      </c>
      <c r="B879" s="2">
        <v>44391</v>
      </c>
      <c r="C879" s="2">
        <v>44393</v>
      </c>
      <c r="D879">
        <v>12032</v>
      </c>
    </row>
    <row r="880" spans="1:4" x14ac:dyDescent="0.25">
      <c r="A880">
        <v>29650</v>
      </c>
      <c r="B880" s="2">
        <v>44391</v>
      </c>
      <c r="C880" s="2">
        <v>44394</v>
      </c>
      <c r="D880">
        <v>11276</v>
      </c>
    </row>
    <row r="881" spans="1:4" x14ac:dyDescent="0.25">
      <c r="A881">
        <v>29654</v>
      </c>
      <c r="B881" s="2">
        <v>44391</v>
      </c>
      <c r="C881" s="2">
        <v>44402</v>
      </c>
      <c r="D881">
        <v>12055</v>
      </c>
    </row>
    <row r="882" spans="1:4" x14ac:dyDescent="0.25">
      <c r="A882">
        <v>29679</v>
      </c>
      <c r="B882" s="2">
        <v>44392</v>
      </c>
      <c r="C882" s="2">
        <v>44394</v>
      </c>
      <c r="D882">
        <v>11300</v>
      </c>
    </row>
    <row r="883" spans="1:4" x14ac:dyDescent="0.25">
      <c r="A883">
        <v>29721</v>
      </c>
      <c r="B883" s="2">
        <v>44393</v>
      </c>
      <c r="C883" s="2">
        <v>44396</v>
      </c>
      <c r="D883">
        <v>11142</v>
      </c>
    </row>
    <row r="884" spans="1:4" x14ac:dyDescent="0.25">
      <c r="A884">
        <v>29758</v>
      </c>
      <c r="B884" s="2">
        <v>44395</v>
      </c>
      <c r="C884" s="2">
        <v>44403</v>
      </c>
      <c r="D884">
        <v>13760</v>
      </c>
    </row>
    <row r="885" spans="1:4" x14ac:dyDescent="0.25">
      <c r="A885">
        <v>29762</v>
      </c>
      <c r="B885" s="2">
        <v>44395</v>
      </c>
      <c r="C885" s="2">
        <v>44396</v>
      </c>
      <c r="D885">
        <v>17657</v>
      </c>
    </row>
    <row r="886" spans="1:4" x14ac:dyDescent="0.25">
      <c r="A886">
        <v>29788</v>
      </c>
      <c r="B886" s="2">
        <v>44396</v>
      </c>
      <c r="C886" s="2">
        <v>44399</v>
      </c>
      <c r="D886">
        <v>15846</v>
      </c>
    </row>
    <row r="887" spans="1:4" x14ac:dyDescent="0.25">
      <c r="A887">
        <v>29791</v>
      </c>
      <c r="B887" s="2">
        <v>44396</v>
      </c>
      <c r="C887" s="2">
        <v>44401</v>
      </c>
      <c r="D887">
        <v>16071</v>
      </c>
    </row>
    <row r="888" spans="1:4" x14ac:dyDescent="0.25">
      <c r="A888">
        <v>29823</v>
      </c>
      <c r="B888" s="2">
        <v>44397</v>
      </c>
      <c r="C888" s="2">
        <v>44405</v>
      </c>
      <c r="D888">
        <v>16948</v>
      </c>
    </row>
    <row r="889" spans="1:4" x14ac:dyDescent="0.25">
      <c r="A889">
        <v>29848</v>
      </c>
      <c r="B889" s="2">
        <v>44397</v>
      </c>
      <c r="C889" s="2">
        <v>44399</v>
      </c>
      <c r="D889">
        <v>12203</v>
      </c>
    </row>
    <row r="890" spans="1:4" x14ac:dyDescent="0.25">
      <c r="A890">
        <v>29861</v>
      </c>
      <c r="B890" s="2">
        <v>44398</v>
      </c>
      <c r="C890" s="2">
        <v>44400</v>
      </c>
      <c r="D890">
        <v>11659</v>
      </c>
    </row>
    <row r="891" spans="1:4" x14ac:dyDescent="0.25">
      <c r="A891">
        <v>29864</v>
      </c>
      <c r="B891" s="2">
        <v>44398</v>
      </c>
      <c r="C891" s="2">
        <v>44404</v>
      </c>
      <c r="D891">
        <v>16370</v>
      </c>
    </row>
    <row r="892" spans="1:4" x14ac:dyDescent="0.25">
      <c r="A892">
        <v>29882</v>
      </c>
      <c r="B892" s="2">
        <v>44399</v>
      </c>
      <c r="C892" s="2">
        <v>44400</v>
      </c>
      <c r="D892">
        <v>11277</v>
      </c>
    </row>
    <row r="893" spans="1:4" x14ac:dyDescent="0.25">
      <c r="A893">
        <v>29885</v>
      </c>
      <c r="B893" s="2">
        <v>44399</v>
      </c>
      <c r="C893" s="2">
        <v>44401</v>
      </c>
      <c r="D893">
        <v>15868</v>
      </c>
    </row>
    <row r="894" spans="1:4" x14ac:dyDescent="0.25">
      <c r="A894">
        <v>29919</v>
      </c>
      <c r="B894" s="2">
        <v>44400</v>
      </c>
      <c r="C894" s="2">
        <v>44402</v>
      </c>
      <c r="D894">
        <v>13096</v>
      </c>
    </row>
    <row r="895" spans="1:4" x14ac:dyDescent="0.25">
      <c r="A895">
        <v>29939</v>
      </c>
      <c r="B895" s="2">
        <v>44401</v>
      </c>
      <c r="C895" s="2">
        <v>44402</v>
      </c>
      <c r="D895">
        <v>14282</v>
      </c>
    </row>
    <row r="896" spans="1:4" x14ac:dyDescent="0.25">
      <c r="A896">
        <v>29944</v>
      </c>
      <c r="B896" s="2">
        <v>44401</v>
      </c>
      <c r="C896" s="2">
        <v>44402</v>
      </c>
      <c r="D896">
        <v>12183</v>
      </c>
    </row>
    <row r="897" spans="1:4" x14ac:dyDescent="0.25">
      <c r="A897">
        <v>29951</v>
      </c>
      <c r="B897" s="2">
        <v>44401</v>
      </c>
      <c r="C897" s="2">
        <v>44403</v>
      </c>
      <c r="D897">
        <v>11824</v>
      </c>
    </row>
    <row r="898" spans="1:4" x14ac:dyDescent="0.25">
      <c r="A898">
        <v>29967</v>
      </c>
      <c r="B898" s="2">
        <v>44402</v>
      </c>
      <c r="C898" s="2">
        <v>44405</v>
      </c>
      <c r="D898">
        <v>13708</v>
      </c>
    </row>
    <row r="899" spans="1:4" x14ac:dyDescent="0.25">
      <c r="A899">
        <v>29986</v>
      </c>
      <c r="B899" s="2">
        <v>44403</v>
      </c>
      <c r="C899" s="2">
        <v>44406</v>
      </c>
      <c r="D899">
        <v>11019</v>
      </c>
    </row>
    <row r="900" spans="1:4" x14ac:dyDescent="0.25">
      <c r="A900">
        <v>30012</v>
      </c>
      <c r="B900" s="2">
        <v>44404</v>
      </c>
      <c r="C900" s="2">
        <v>44405</v>
      </c>
      <c r="D900">
        <v>11019</v>
      </c>
    </row>
    <row r="901" spans="1:4" x14ac:dyDescent="0.25">
      <c r="A901">
        <v>30041</v>
      </c>
      <c r="B901" s="2">
        <v>44405</v>
      </c>
      <c r="C901" s="2">
        <v>44411</v>
      </c>
      <c r="D901">
        <v>11142</v>
      </c>
    </row>
    <row r="902" spans="1:4" x14ac:dyDescent="0.25">
      <c r="A902">
        <v>30050</v>
      </c>
      <c r="B902" s="2">
        <v>44405</v>
      </c>
      <c r="C902" s="2">
        <v>44416</v>
      </c>
      <c r="D902">
        <v>11176</v>
      </c>
    </row>
    <row r="903" spans="1:4" x14ac:dyDescent="0.25">
      <c r="A903">
        <v>30061</v>
      </c>
      <c r="B903" s="2">
        <v>44405</v>
      </c>
      <c r="C903" s="2">
        <v>44412</v>
      </c>
      <c r="D903">
        <v>13491</v>
      </c>
    </row>
    <row r="904" spans="1:4" x14ac:dyDescent="0.25">
      <c r="A904">
        <v>30071</v>
      </c>
      <c r="B904" s="2">
        <v>44406</v>
      </c>
      <c r="C904" s="2">
        <v>44409</v>
      </c>
      <c r="D904">
        <v>11277</v>
      </c>
    </row>
    <row r="905" spans="1:4" x14ac:dyDescent="0.25">
      <c r="A905">
        <v>30073</v>
      </c>
      <c r="B905" s="2">
        <v>44406</v>
      </c>
      <c r="C905" s="2">
        <v>44407</v>
      </c>
      <c r="D905">
        <v>11698</v>
      </c>
    </row>
    <row r="906" spans="1:4" x14ac:dyDescent="0.25">
      <c r="A906">
        <v>30107</v>
      </c>
      <c r="B906" s="2">
        <v>44407</v>
      </c>
      <c r="C906" s="2">
        <v>44408</v>
      </c>
      <c r="D906">
        <v>11176</v>
      </c>
    </row>
    <row r="907" spans="1:4" x14ac:dyDescent="0.25">
      <c r="A907">
        <v>30134</v>
      </c>
      <c r="B907" s="2">
        <v>44408</v>
      </c>
      <c r="C907" s="2">
        <v>44409</v>
      </c>
      <c r="D907">
        <v>11277</v>
      </c>
    </row>
    <row r="908" spans="1:4" x14ac:dyDescent="0.25">
      <c r="A908">
        <v>30157</v>
      </c>
      <c r="B908" s="2">
        <v>44408</v>
      </c>
      <c r="C908" s="2">
        <v>44410</v>
      </c>
      <c r="D908">
        <v>12055</v>
      </c>
    </row>
    <row r="909" spans="1:4" x14ac:dyDescent="0.25">
      <c r="A909">
        <v>30180</v>
      </c>
      <c r="B909" s="2">
        <v>44409</v>
      </c>
      <c r="C909" s="2">
        <v>44410</v>
      </c>
      <c r="D909">
        <v>14655</v>
      </c>
    </row>
    <row r="910" spans="1:4" x14ac:dyDescent="0.25">
      <c r="A910">
        <v>30188</v>
      </c>
      <c r="B910" s="2">
        <v>44410</v>
      </c>
      <c r="C910" s="2">
        <v>44412</v>
      </c>
      <c r="D910">
        <v>11276</v>
      </c>
    </row>
    <row r="911" spans="1:4" x14ac:dyDescent="0.25">
      <c r="A911">
        <v>30197</v>
      </c>
      <c r="B911" s="2">
        <v>44410</v>
      </c>
      <c r="C911" s="2">
        <v>44413</v>
      </c>
      <c r="D911">
        <v>11501</v>
      </c>
    </row>
    <row r="912" spans="1:4" x14ac:dyDescent="0.25">
      <c r="A912">
        <v>30205</v>
      </c>
      <c r="B912" s="2">
        <v>44410</v>
      </c>
      <c r="C912" s="2">
        <v>44411</v>
      </c>
      <c r="D912">
        <v>17347</v>
      </c>
    </row>
    <row r="913" spans="1:4" x14ac:dyDescent="0.25">
      <c r="A913">
        <v>30223</v>
      </c>
      <c r="B913" s="2">
        <v>44411</v>
      </c>
      <c r="C913" s="2">
        <v>44413</v>
      </c>
      <c r="D913">
        <v>11520</v>
      </c>
    </row>
    <row r="914" spans="1:4" x14ac:dyDescent="0.25">
      <c r="A914">
        <v>30225</v>
      </c>
      <c r="B914" s="2">
        <v>44411</v>
      </c>
      <c r="C914" s="2">
        <v>44413</v>
      </c>
      <c r="D914">
        <v>12097</v>
      </c>
    </row>
    <row r="915" spans="1:4" x14ac:dyDescent="0.25">
      <c r="A915">
        <v>30240</v>
      </c>
      <c r="B915" s="2">
        <v>44411</v>
      </c>
      <c r="C915" s="2">
        <v>44414</v>
      </c>
      <c r="D915">
        <v>17450</v>
      </c>
    </row>
    <row r="916" spans="1:4" x14ac:dyDescent="0.25">
      <c r="A916">
        <v>30254</v>
      </c>
      <c r="B916" s="2">
        <v>44412</v>
      </c>
      <c r="C916" s="2">
        <v>44422</v>
      </c>
      <c r="D916">
        <v>15847</v>
      </c>
    </row>
    <row r="917" spans="1:4" x14ac:dyDescent="0.25">
      <c r="A917">
        <v>30256</v>
      </c>
      <c r="B917" s="2">
        <v>44412</v>
      </c>
      <c r="C917" s="2">
        <v>44413</v>
      </c>
      <c r="D917">
        <v>15511</v>
      </c>
    </row>
    <row r="918" spans="1:4" x14ac:dyDescent="0.25">
      <c r="A918">
        <v>30284</v>
      </c>
      <c r="B918" s="2">
        <v>44413</v>
      </c>
      <c r="C918" s="2">
        <v>44415</v>
      </c>
      <c r="D918">
        <v>17026</v>
      </c>
    </row>
    <row r="919" spans="1:4" x14ac:dyDescent="0.25">
      <c r="A919">
        <v>30297</v>
      </c>
      <c r="B919" s="2">
        <v>44413</v>
      </c>
      <c r="C919" s="2">
        <v>44414</v>
      </c>
      <c r="D919">
        <v>11501</v>
      </c>
    </row>
    <row r="920" spans="1:4" x14ac:dyDescent="0.25">
      <c r="A920">
        <v>30301</v>
      </c>
      <c r="B920" s="2">
        <v>44414</v>
      </c>
      <c r="C920" s="2">
        <v>44417</v>
      </c>
      <c r="D920">
        <v>11501</v>
      </c>
    </row>
    <row r="921" spans="1:4" x14ac:dyDescent="0.25">
      <c r="A921">
        <v>30311</v>
      </c>
      <c r="B921" s="2">
        <v>44414</v>
      </c>
      <c r="C921" s="2">
        <v>44422</v>
      </c>
      <c r="D921">
        <v>11276</v>
      </c>
    </row>
    <row r="922" spans="1:4" x14ac:dyDescent="0.25">
      <c r="A922">
        <v>30317</v>
      </c>
      <c r="B922" s="2">
        <v>44414</v>
      </c>
      <c r="C922" s="2">
        <v>44417</v>
      </c>
      <c r="D922">
        <v>14504</v>
      </c>
    </row>
    <row r="923" spans="1:4" x14ac:dyDescent="0.25">
      <c r="A923">
        <v>30353</v>
      </c>
      <c r="B923" s="2">
        <v>44415</v>
      </c>
      <c r="C923" s="2">
        <v>44418</v>
      </c>
      <c r="D923">
        <v>13707</v>
      </c>
    </row>
    <row r="924" spans="1:4" x14ac:dyDescent="0.25">
      <c r="A924">
        <v>30364</v>
      </c>
      <c r="B924" s="2">
        <v>44416</v>
      </c>
      <c r="C924" s="2">
        <v>44419</v>
      </c>
      <c r="D924">
        <v>11502</v>
      </c>
    </row>
    <row r="925" spans="1:4" x14ac:dyDescent="0.25">
      <c r="A925">
        <v>30422</v>
      </c>
      <c r="B925" s="2">
        <v>44418</v>
      </c>
      <c r="C925" s="2">
        <v>44420</v>
      </c>
      <c r="D925">
        <v>14079</v>
      </c>
    </row>
    <row r="926" spans="1:4" x14ac:dyDescent="0.25">
      <c r="A926">
        <v>30423</v>
      </c>
      <c r="B926" s="2">
        <v>44418</v>
      </c>
      <c r="C926" s="2">
        <v>44419</v>
      </c>
      <c r="D926">
        <v>18926</v>
      </c>
    </row>
    <row r="927" spans="1:4" x14ac:dyDescent="0.25">
      <c r="A927">
        <v>30449</v>
      </c>
      <c r="B927" s="2">
        <v>44419</v>
      </c>
      <c r="C927" s="2">
        <v>44421</v>
      </c>
      <c r="D927">
        <v>11502</v>
      </c>
    </row>
    <row r="928" spans="1:4" x14ac:dyDescent="0.25">
      <c r="A928">
        <v>30450</v>
      </c>
      <c r="B928" s="2">
        <v>44419</v>
      </c>
      <c r="C928" s="2">
        <v>44422</v>
      </c>
      <c r="D928">
        <v>11176</v>
      </c>
    </row>
    <row r="929" spans="1:4" x14ac:dyDescent="0.25">
      <c r="A929">
        <v>30457</v>
      </c>
      <c r="B929" s="2">
        <v>44419</v>
      </c>
      <c r="C929" s="2">
        <v>44422</v>
      </c>
      <c r="D929">
        <v>16370</v>
      </c>
    </row>
    <row r="930" spans="1:4" x14ac:dyDescent="0.25">
      <c r="A930">
        <v>30499</v>
      </c>
      <c r="B930" s="2">
        <v>44420</v>
      </c>
      <c r="C930" s="2">
        <v>44426</v>
      </c>
      <c r="D930">
        <v>15868</v>
      </c>
    </row>
    <row r="931" spans="1:4" x14ac:dyDescent="0.25">
      <c r="A931">
        <v>19472</v>
      </c>
      <c r="B931" s="2">
        <v>44244</v>
      </c>
      <c r="C931" s="2">
        <v>44247</v>
      </c>
      <c r="D931">
        <v>11500</v>
      </c>
    </row>
    <row r="932" spans="1:4" x14ac:dyDescent="0.25">
      <c r="A932">
        <v>19476</v>
      </c>
      <c r="B932" s="2">
        <v>44244</v>
      </c>
      <c r="C932" s="2">
        <v>44247</v>
      </c>
      <c r="D932">
        <v>16380</v>
      </c>
    </row>
    <row r="933" spans="1:4" x14ac:dyDescent="0.25">
      <c r="A933">
        <v>19546</v>
      </c>
      <c r="B933" s="2">
        <v>44245</v>
      </c>
      <c r="C933" s="2">
        <v>44247</v>
      </c>
      <c r="D933">
        <v>14566</v>
      </c>
    </row>
    <row r="934" spans="1:4" x14ac:dyDescent="0.25">
      <c r="A934">
        <v>19588</v>
      </c>
      <c r="B934" s="2">
        <v>44245</v>
      </c>
      <c r="C934" s="2">
        <v>44247</v>
      </c>
      <c r="D934">
        <v>18089</v>
      </c>
    </row>
    <row r="935" spans="1:4" x14ac:dyDescent="0.25">
      <c r="A935">
        <v>16649</v>
      </c>
      <c r="B935" s="2">
        <v>44201</v>
      </c>
      <c r="C935" s="2">
        <v>44204</v>
      </c>
      <c r="D935">
        <v>11142</v>
      </c>
    </row>
    <row r="936" spans="1:4" x14ac:dyDescent="0.25">
      <c r="A936">
        <v>16673</v>
      </c>
      <c r="B936" s="2">
        <v>44201</v>
      </c>
      <c r="C936" s="2">
        <v>44204</v>
      </c>
      <c r="D936">
        <v>14574</v>
      </c>
    </row>
    <row r="937" spans="1:4" x14ac:dyDescent="0.25">
      <c r="A937">
        <v>16802</v>
      </c>
      <c r="B937" s="2">
        <v>44203</v>
      </c>
      <c r="C937" s="2">
        <v>44204</v>
      </c>
      <c r="D937">
        <v>14897</v>
      </c>
    </row>
    <row r="938" spans="1:4" x14ac:dyDescent="0.25">
      <c r="A938">
        <v>16588</v>
      </c>
      <c r="B938" s="2">
        <v>44200</v>
      </c>
      <c r="C938" s="2">
        <v>44201</v>
      </c>
      <c r="D938">
        <v>11520</v>
      </c>
    </row>
    <row r="939" spans="1:4" x14ac:dyDescent="0.25">
      <c r="A939">
        <v>28656</v>
      </c>
      <c r="B939" s="2">
        <v>44376</v>
      </c>
      <c r="C939" s="2">
        <v>44379</v>
      </c>
      <c r="D939">
        <v>15846</v>
      </c>
    </row>
    <row r="940" spans="1:4" x14ac:dyDescent="0.25">
      <c r="A940">
        <v>28688</v>
      </c>
      <c r="B940" s="2">
        <v>44377</v>
      </c>
      <c r="C940" s="2">
        <v>44379</v>
      </c>
      <c r="D940">
        <v>11276</v>
      </c>
    </row>
    <row r="941" spans="1:4" x14ac:dyDescent="0.25">
      <c r="A941">
        <v>28693</v>
      </c>
      <c r="B941" s="2">
        <v>44377</v>
      </c>
      <c r="C941" s="2">
        <v>44379</v>
      </c>
      <c r="D941">
        <v>13466</v>
      </c>
    </row>
    <row r="942" spans="1:4" x14ac:dyDescent="0.25">
      <c r="A942">
        <v>29206</v>
      </c>
      <c r="B942" s="2">
        <v>44384</v>
      </c>
      <c r="C942" s="2">
        <v>44387</v>
      </c>
      <c r="D942">
        <v>14282</v>
      </c>
    </row>
    <row r="943" spans="1:4" x14ac:dyDescent="0.25">
      <c r="A943">
        <v>29213</v>
      </c>
      <c r="B943" s="2">
        <v>44384</v>
      </c>
      <c r="C943" s="2">
        <v>44387</v>
      </c>
      <c r="D943">
        <v>16649</v>
      </c>
    </row>
    <row r="944" spans="1:4" x14ac:dyDescent="0.25">
      <c r="A944">
        <v>29283</v>
      </c>
      <c r="B944" s="2">
        <v>44385</v>
      </c>
      <c r="C944" s="2">
        <v>44387</v>
      </c>
      <c r="D944">
        <v>11276</v>
      </c>
    </row>
    <row r="945" spans="1:4" x14ac:dyDescent="0.25">
      <c r="A945">
        <v>26739</v>
      </c>
      <c r="B945" s="2">
        <v>44351</v>
      </c>
      <c r="C945" s="2">
        <v>44354</v>
      </c>
      <c r="D945">
        <v>15323</v>
      </c>
    </row>
    <row r="946" spans="1:4" x14ac:dyDescent="0.25">
      <c r="A946">
        <v>26809</v>
      </c>
      <c r="B946" s="2">
        <v>44352</v>
      </c>
      <c r="C946" s="2">
        <v>44354</v>
      </c>
      <c r="D946">
        <v>18788</v>
      </c>
    </row>
    <row r="947" spans="1:4" x14ac:dyDescent="0.25">
      <c r="A947">
        <v>26870</v>
      </c>
      <c r="B947" s="2">
        <v>44353</v>
      </c>
      <c r="C947" s="2">
        <v>44354</v>
      </c>
      <c r="D947">
        <v>14446</v>
      </c>
    </row>
    <row r="948" spans="1:4" x14ac:dyDescent="0.25">
      <c r="A948">
        <v>26872</v>
      </c>
      <c r="B948" s="2">
        <v>44353</v>
      </c>
      <c r="C948" s="2">
        <v>44354</v>
      </c>
      <c r="D948">
        <v>15494</v>
      </c>
    </row>
    <row r="949" spans="1:4" x14ac:dyDescent="0.25">
      <c r="A949">
        <v>15915</v>
      </c>
      <c r="B949" s="2">
        <v>44189</v>
      </c>
      <c r="C949" s="2">
        <v>44199</v>
      </c>
      <c r="D949">
        <v>11738</v>
      </c>
    </row>
    <row r="950" spans="1:4" x14ac:dyDescent="0.25">
      <c r="A950">
        <v>16191</v>
      </c>
      <c r="B950" s="2">
        <v>44193</v>
      </c>
      <c r="C950" s="2">
        <v>44199</v>
      </c>
      <c r="D950">
        <v>13760</v>
      </c>
    </row>
    <row r="951" spans="1:4" x14ac:dyDescent="0.25">
      <c r="A951">
        <v>16463</v>
      </c>
      <c r="B951" s="2">
        <v>44197</v>
      </c>
      <c r="C951" s="2">
        <v>44199</v>
      </c>
      <c r="D951">
        <v>12089</v>
      </c>
    </row>
    <row r="952" spans="1:4" x14ac:dyDescent="0.25">
      <c r="A952">
        <v>28268</v>
      </c>
      <c r="B952" s="2">
        <v>44371</v>
      </c>
      <c r="C952" s="2">
        <v>44374</v>
      </c>
      <c r="D952">
        <v>16497</v>
      </c>
    </row>
    <row r="953" spans="1:4" x14ac:dyDescent="0.25">
      <c r="A953">
        <v>28276</v>
      </c>
      <c r="B953" s="2">
        <v>44371</v>
      </c>
      <c r="C953" s="2">
        <v>44374</v>
      </c>
      <c r="D953">
        <v>14458</v>
      </c>
    </row>
    <row r="954" spans="1:4" x14ac:dyDescent="0.25">
      <c r="A954">
        <v>28376</v>
      </c>
      <c r="B954" s="2">
        <v>44373</v>
      </c>
      <c r="C954" s="2">
        <v>44374</v>
      </c>
      <c r="D954">
        <v>11500</v>
      </c>
    </row>
    <row r="955" spans="1:4" x14ac:dyDescent="0.25">
      <c r="A955">
        <v>25603</v>
      </c>
      <c r="B955" s="2">
        <v>44334</v>
      </c>
      <c r="C955" s="2">
        <v>44344</v>
      </c>
      <c r="D955">
        <v>14574</v>
      </c>
    </row>
    <row r="956" spans="1:4" x14ac:dyDescent="0.25">
      <c r="A956">
        <v>26095</v>
      </c>
      <c r="B956" s="2">
        <v>44341</v>
      </c>
      <c r="C956" s="2">
        <v>44344</v>
      </c>
      <c r="D956">
        <v>15543</v>
      </c>
    </row>
    <row r="957" spans="1:4" x14ac:dyDescent="0.25">
      <c r="A957">
        <v>26197</v>
      </c>
      <c r="B957" s="2">
        <v>44343</v>
      </c>
      <c r="C957" s="2">
        <v>44344</v>
      </c>
      <c r="D957">
        <v>14282</v>
      </c>
    </row>
    <row r="958" spans="1:4" x14ac:dyDescent="0.25">
      <c r="A958">
        <v>21607</v>
      </c>
      <c r="B958" s="2">
        <v>44276</v>
      </c>
      <c r="C958" s="2">
        <v>44279</v>
      </c>
      <c r="D958">
        <v>14041</v>
      </c>
    </row>
    <row r="959" spans="1:4" x14ac:dyDescent="0.25">
      <c r="A959">
        <v>21639</v>
      </c>
      <c r="B959" s="2">
        <v>44277</v>
      </c>
      <c r="C959" s="2">
        <v>44279</v>
      </c>
      <c r="D959">
        <v>11277</v>
      </c>
    </row>
    <row r="960" spans="1:4" x14ac:dyDescent="0.25">
      <c r="A960">
        <v>21718</v>
      </c>
      <c r="B960" s="2">
        <v>44278</v>
      </c>
      <c r="C960" s="2">
        <v>44279</v>
      </c>
      <c r="D960">
        <v>11300</v>
      </c>
    </row>
    <row r="961" spans="1:4" x14ac:dyDescent="0.25">
      <c r="A961">
        <v>28782</v>
      </c>
      <c r="B961" s="2">
        <v>44378</v>
      </c>
      <c r="C961" s="2">
        <v>44389</v>
      </c>
      <c r="D961">
        <v>14274</v>
      </c>
    </row>
    <row r="962" spans="1:4" x14ac:dyDescent="0.25">
      <c r="A962">
        <v>28807</v>
      </c>
      <c r="B962" s="2">
        <v>44378</v>
      </c>
      <c r="C962" s="2">
        <v>44389</v>
      </c>
      <c r="D962">
        <v>14605</v>
      </c>
    </row>
    <row r="963" spans="1:4" x14ac:dyDescent="0.25">
      <c r="A963">
        <v>29483</v>
      </c>
      <c r="B963" s="2">
        <v>44387</v>
      </c>
      <c r="C963" s="2">
        <v>44389</v>
      </c>
      <c r="D963">
        <v>14578</v>
      </c>
    </row>
    <row r="964" spans="1:4" x14ac:dyDescent="0.25">
      <c r="A964">
        <v>29492</v>
      </c>
      <c r="B964" s="2">
        <v>44388</v>
      </c>
      <c r="C964" s="2">
        <v>44389</v>
      </c>
      <c r="D964">
        <v>11500</v>
      </c>
    </row>
    <row r="965" spans="1:4" x14ac:dyDescent="0.25">
      <c r="A965">
        <v>21545</v>
      </c>
      <c r="B965" s="2">
        <v>44275</v>
      </c>
      <c r="C965" s="2">
        <v>44278</v>
      </c>
      <c r="D965">
        <v>16791</v>
      </c>
    </row>
    <row r="966" spans="1:4" x14ac:dyDescent="0.25">
      <c r="A966">
        <v>21571</v>
      </c>
      <c r="B966" s="2">
        <v>44276</v>
      </c>
      <c r="C966" s="2">
        <v>44278</v>
      </c>
      <c r="D966">
        <v>12363</v>
      </c>
    </row>
    <row r="967" spans="1:4" x14ac:dyDescent="0.25">
      <c r="A967">
        <v>21575</v>
      </c>
      <c r="B967" s="2">
        <v>44276</v>
      </c>
      <c r="C967" s="2">
        <v>44278</v>
      </c>
      <c r="D967">
        <v>13303</v>
      </c>
    </row>
    <row r="968" spans="1:4" x14ac:dyDescent="0.25">
      <c r="A968">
        <v>21591</v>
      </c>
      <c r="B968" s="2">
        <v>44276</v>
      </c>
      <c r="C968" s="2">
        <v>44278</v>
      </c>
      <c r="D968">
        <v>13144</v>
      </c>
    </row>
    <row r="969" spans="1:4" x14ac:dyDescent="0.25">
      <c r="A969">
        <v>22738</v>
      </c>
      <c r="B969" s="2">
        <v>44295</v>
      </c>
      <c r="C969" s="2">
        <v>44298</v>
      </c>
      <c r="D969">
        <v>12783</v>
      </c>
    </row>
    <row r="970" spans="1:4" x14ac:dyDescent="0.25">
      <c r="A970">
        <v>22770</v>
      </c>
      <c r="B970" s="2">
        <v>44295</v>
      </c>
      <c r="C970" s="2">
        <v>44298</v>
      </c>
      <c r="D970">
        <v>17613</v>
      </c>
    </row>
    <row r="971" spans="1:4" x14ac:dyDescent="0.25">
      <c r="A971">
        <v>22798</v>
      </c>
      <c r="B971" s="2">
        <v>44296</v>
      </c>
      <c r="C971" s="2">
        <v>44298</v>
      </c>
      <c r="D971">
        <v>11824</v>
      </c>
    </row>
    <row r="972" spans="1:4" x14ac:dyDescent="0.25">
      <c r="A972">
        <v>22842</v>
      </c>
      <c r="B972" s="2">
        <v>44297</v>
      </c>
      <c r="C972" s="2">
        <v>44298</v>
      </c>
      <c r="D972">
        <v>11501</v>
      </c>
    </row>
    <row r="973" spans="1:4" x14ac:dyDescent="0.25">
      <c r="A973">
        <v>22859</v>
      </c>
      <c r="B973" s="2">
        <v>44297</v>
      </c>
      <c r="C973" s="2">
        <v>44298</v>
      </c>
      <c r="D973">
        <v>11300</v>
      </c>
    </row>
    <row r="974" spans="1:4" x14ac:dyDescent="0.25">
      <c r="A974">
        <v>21900</v>
      </c>
      <c r="B974" s="2">
        <v>44281</v>
      </c>
      <c r="C974" s="2">
        <v>44283</v>
      </c>
      <c r="D974">
        <v>11277</v>
      </c>
    </row>
    <row r="975" spans="1:4" x14ac:dyDescent="0.25">
      <c r="A975">
        <v>21948</v>
      </c>
      <c r="B975" s="2">
        <v>44282</v>
      </c>
      <c r="C975" s="2">
        <v>44283</v>
      </c>
      <c r="D975">
        <v>11520</v>
      </c>
    </row>
    <row r="976" spans="1:4" x14ac:dyDescent="0.25">
      <c r="A976">
        <v>20125</v>
      </c>
      <c r="B976" s="2">
        <v>44255</v>
      </c>
      <c r="C976" s="2">
        <v>44258</v>
      </c>
      <c r="D976">
        <v>11501</v>
      </c>
    </row>
    <row r="977" spans="1:4" x14ac:dyDescent="0.25">
      <c r="A977">
        <v>20208</v>
      </c>
      <c r="B977" s="2">
        <v>44256</v>
      </c>
      <c r="C977" s="2">
        <v>44258</v>
      </c>
      <c r="D977">
        <v>18927</v>
      </c>
    </row>
    <row r="978" spans="1:4" x14ac:dyDescent="0.25">
      <c r="A978">
        <v>20247</v>
      </c>
      <c r="B978" s="2">
        <v>44256</v>
      </c>
      <c r="C978" s="2">
        <v>44258</v>
      </c>
      <c r="D978">
        <v>13908</v>
      </c>
    </row>
    <row r="979" spans="1:4" x14ac:dyDescent="0.25">
      <c r="A979">
        <v>20304</v>
      </c>
      <c r="B979" s="2">
        <v>44257</v>
      </c>
      <c r="C979" s="2">
        <v>44258</v>
      </c>
      <c r="D979">
        <v>12972</v>
      </c>
    </row>
    <row r="980" spans="1:4" x14ac:dyDescent="0.25">
      <c r="A980">
        <v>25857</v>
      </c>
      <c r="B980" s="2">
        <v>44338</v>
      </c>
      <c r="C980" s="2">
        <v>44341</v>
      </c>
      <c r="D980">
        <v>12919</v>
      </c>
    </row>
    <row r="981" spans="1:4" x14ac:dyDescent="0.25">
      <c r="A981">
        <v>25897</v>
      </c>
      <c r="B981" s="2">
        <v>44338</v>
      </c>
      <c r="C981" s="2">
        <v>44341</v>
      </c>
      <c r="D981">
        <v>18314</v>
      </c>
    </row>
    <row r="982" spans="1:4" x14ac:dyDescent="0.25">
      <c r="A982">
        <v>25915</v>
      </c>
      <c r="B982" s="2">
        <v>44339</v>
      </c>
      <c r="C982" s="2">
        <v>44341</v>
      </c>
      <c r="D982">
        <v>14084</v>
      </c>
    </row>
    <row r="983" spans="1:4" x14ac:dyDescent="0.25">
      <c r="A983">
        <v>25918</v>
      </c>
      <c r="B983" s="2">
        <v>44339</v>
      </c>
      <c r="C983" s="2">
        <v>44341</v>
      </c>
      <c r="D983">
        <v>17347</v>
      </c>
    </row>
    <row r="984" spans="1:4" x14ac:dyDescent="0.25">
      <c r="A984">
        <v>26335</v>
      </c>
      <c r="B984" s="2">
        <v>44345</v>
      </c>
      <c r="C984" s="2">
        <v>44348</v>
      </c>
      <c r="D984">
        <v>11841</v>
      </c>
    </row>
    <row r="985" spans="1:4" x14ac:dyDescent="0.25">
      <c r="A985">
        <v>26344</v>
      </c>
      <c r="B985" s="2">
        <v>44345</v>
      </c>
      <c r="C985" s="2">
        <v>44348</v>
      </c>
      <c r="D985">
        <v>16731</v>
      </c>
    </row>
    <row r="986" spans="1:4" x14ac:dyDescent="0.25">
      <c r="A986">
        <v>26477</v>
      </c>
      <c r="B986" s="2">
        <v>44347</v>
      </c>
      <c r="C986" s="2">
        <v>44348</v>
      </c>
      <c r="D986">
        <v>16365</v>
      </c>
    </row>
    <row r="987" spans="1:4" x14ac:dyDescent="0.25">
      <c r="A987">
        <v>26481</v>
      </c>
      <c r="B987" s="2">
        <v>44347</v>
      </c>
      <c r="C987" s="2">
        <v>44348</v>
      </c>
      <c r="D987">
        <v>18961</v>
      </c>
    </row>
    <row r="988" spans="1:4" x14ac:dyDescent="0.25">
      <c r="A988">
        <v>28110</v>
      </c>
      <c r="B988" s="2">
        <v>44369</v>
      </c>
      <c r="C988" s="2">
        <v>44375</v>
      </c>
      <c r="D988">
        <v>11501</v>
      </c>
    </row>
    <row r="989" spans="1:4" x14ac:dyDescent="0.25">
      <c r="A989">
        <v>28335</v>
      </c>
      <c r="B989" s="2">
        <v>44372</v>
      </c>
      <c r="C989" s="2">
        <v>44375</v>
      </c>
      <c r="D989">
        <v>13343</v>
      </c>
    </row>
    <row r="990" spans="1:4" x14ac:dyDescent="0.25">
      <c r="A990">
        <v>28382</v>
      </c>
      <c r="B990" s="2">
        <v>44373</v>
      </c>
      <c r="C990" s="2">
        <v>44375</v>
      </c>
      <c r="D990">
        <v>14760</v>
      </c>
    </row>
    <row r="991" spans="1:4" x14ac:dyDescent="0.25">
      <c r="A991">
        <v>28473</v>
      </c>
      <c r="B991" s="2">
        <v>44374</v>
      </c>
      <c r="C991" s="2">
        <v>44375</v>
      </c>
      <c r="D991">
        <v>11142</v>
      </c>
    </row>
    <row r="992" spans="1:4" x14ac:dyDescent="0.25">
      <c r="A992">
        <v>26168</v>
      </c>
      <c r="B992" s="2">
        <v>44342</v>
      </c>
      <c r="C992" s="2">
        <v>44345</v>
      </c>
      <c r="D992">
        <v>15304</v>
      </c>
    </row>
    <row r="993" spans="1:4" x14ac:dyDescent="0.25">
      <c r="A993">
        <v>26306</v>
      </c>
      <c r="B993" s="2">
        <v>44344</v>
      </c>
      <c r="C993" s="2">
        <v>44345</v>
      </c>
      <c r="D993">
        <v>15395</v>
      </c>
    </row>
    <row r="994" spans="1:4" x14ac:dyDescent="0.25">
      <c r="A994">
        <v>25640</v>
      </c>
      <c r="B994" s="2">
        <v>44335</v>
      </c>
      <c r="C994" s="2">
        <v>44338</v>
      </c>
      <c r="D994">
        <v>13095</v>
      </c>
    </row>
    <row r="995" spans="1:4" x14ac:dyDescent="0.25">
      <c r="A995">
        <v>25791</v>
      </c>
      <c r="B995" s="2">
        <v>44337</v>
      </c>
      <c r="C995" s="2">
        <v>44338</v>
      </c>
      <c r="D995">
        <v>11659</v>
      </c>
    </row>
    <row r="996" spans="1:4" x14ac:dyDescent="0.25">
      <c r="A996">
        <v>25796</v>
      </c>
      <c r="B996" s="2">
        <v>44337</v>
      </c>
      <c r="C996" s="2">
        <v>44338</v>
      </c>
      <c r="D996">
        <v>11841</v>
      </c>
    </row>
    <row r="997" spans="1:4" x14ac:dyDescent="0.25">
      <c r="A997">
        <v>25809</v>
      </c>
      <c r="B997" s="2">
        <v>44337</v>
      </c>
      <c r="C997" s="2">
        <v>44338</v>
      </c>
      <c r="D997">
        <v>18950</v>
      </c>
    </row>
    <row r="998" spans="1:4" x14ac:dyDescent="0.25">
      <c r="A998">
        <v>25705</v>
      </c>
      <c r="B998" s="2">
        <v>44336</v>
      </c>
      <c r="C998" s="2">
        <v>44347</v>
      </c>
      <c r="D998">
        <v>12972</v>
      </c>
    </row>
    <row r="999" spans="1:4" x14ac:dyDescent="0.25">
      <c r="A999">
        <v>26193</v>
      </c>
      <c r="B999" s="2">
        <v>44343</v>
      </c>
      <c r="C999" s="2">
        <v>44347</v>
      </c>
      <c r="D999">
        <v>11276</v>
      </c>
    </row>
    <row r="1000" spans="1:4" x14ac:dyDescent="0.25">
      <c r="A1000">
        <v>26276</v>
      </c>
      <c r="B1000" s="2">
        <v>44344</v>
      </c>
      <c r="C1000" s="2">
        <v>44347</v>
      </c>
      <c r="D1000">
        <v>12147</v>
      </c>
    </row>
    <row r="1001" spans="1:4" x14ac:dyDescent="0.25">
      <c r="A1001">
        <v>26338</v>
      </c>
      <c r="B1001" s="2">
        <v>44345</v>
      </c>
      <c r="C1001" s="2">
        <v>44347</v>
      </c>
      <c r="D1001">
        <v>11300</v>
      </c>
    </row>
    <row r="1002" spans="1:4" x14ac:dyDescent="0.25">
      <c r="A1002">
        <v>26415</v>
      </c>
      <c r="B1002" s="2">
        <v>44346</v>
      </c>
      <c r="C1002" s="2">
        <v>44347</v>
      </c>
      <c r="D1002">
        <v>11276</v>
      </c>
    </row>
    <row r="1003" spans="1:4" x14ac:dyDescent="0.25">
      <c r="A1003">
        <v>26432</v>
      </c>
      <c r="B1003" s="2">
        <v>44346</v>
      </c>
      <c r="C1003" s="2">
        <v>44347</v>
      </c>
      <c r="D1003">
        <v>17595</v>
      </c>
    </row>
  </sheetData>
  <pageMargins left="0.7" right="0.7" top="0.78740157499999996" bottom="0.78740157499999996"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41C65E-1B93-49CC-83AA-30CBAE65F5A4}">
  <dimension ref="B2:H1128"/>
  <sheetViews>
    <sheetView showGridLines="0" workbookViewId="0">
      <selection activeCell="F17" sqref="F17"/>
    </sheetView>
  </sheetViews>
  <sheetFormatPr baseColWidth="10" defaultRowHeight="15" x14ac:dyDescent="0.25"/>
  <cols>
    <col min="2" max="2" width="15.5703125" bestFit="1" customWidth="1"/>
    <col min="3" max="6" width="22.42578125" customWidth="1"/>
    <col min="7" max="7" width="21.5703125" bestFit="1" customWidth="1"/>
    <col min="8" max="10" width="22.5703125" bestFit="1" customWidth="1"/>
    <col min="11" max="11" width="11" bestFit="1" customWidth="1"/>
    <col min="12" max="12" width="4.5703125" bestFit="1" customWidth="1"/>
    <col min="13" max="13" width="9.42578125" bestFit="1" customWidth="1"/>
    <col min="14" max="14" width="10.140625" bestFit="1" customWidth="1"/>
    <col min="15" max="15" width="6" bestFit="1" customWidth="1"/>
    <col min="16" max="16" width="10.28515625" bestFit="1" customWidth="1"/>
    <col min="17" max="17" width="7.140625" bestFit="1" customWidth="1"/>
    <col min="18" max="18" width="12.28515625" bestFit="1" customWidth="1"/>
    <col min="19" max="19" width="10.85546875" bestFit="1" customWidth="1"/>
    <col min="20" max="20" width="11" bestFit="1" customWidth="1"/>
    <col min="21" max="21" width="10.42578125" bestFit="1" customWidth="1"/>
    <col min="22" max="22" width="9.7109375" bestFit="1" customWidth="1"/>
    <col min="23" max="23" width="9.42578125" bestFit="1" customWidth="1"/>
    <col min="24" max="24" width="8.85546875" bestFit="1" customWidth="1"/>
    <col min="25" max="25" width="9" bestFit="1" customWidth="1"/>
    <col min="26" max="26" width="11" bestFit="1" customWidth="1"/>
    <col min="27" max="27" width="8.140625" bestFit="1" customWidth="1"/>
    <col min="28" max="28" width="15.5703125" bestFit="1" customWidth="1"/>
  </cols>
  <sheetData>
    <row r="2" spans="2:8" x14ac:dyDescent="0.25">
      <c r="B2" s="1" t="s">
        <v>18</v>
      </c>
      <c r="E2" s="1" t="s">
        <v>22</v>
      </c>
    </row>
    <row r="3" spans="2:8" x14ac:dyDescent="0.25">
      <c r="B3" s="1" t="s">
        <v>23</v>
      </c>
      <c r="C3" s="1" t="s">
        <v>24</v>
      </c>
      <c r="D3" s="1" t="s">
        <v>25</v>
      </c>
      <c r="E3" t="s">
        <v>19</v>
      </c>
      <c r="F3" t="s">
        <v>20</v>
      </c>
      <c r="G3" t="s">
        <v>21</v>
      </c>
      <c r="H3" t="s">
        <v>0</v>
      </c>
    </row>
    <row r="4" spans="2:8" x14ac:dyDescent="0.25">
      <c r="B4">
        <v>2018</v>
      </c>
      <c r="C4" t="s">
        <v>6</v>
      </c>
      <c r="D4" s="2">
        <v>43294</v>
      </c>
      <c r="E4" s="15">
        <v>843362734146</v>
      </c>
      <c r="F4" s="15">
        <v>11714971698</v>
      </c>
      <c r="G4" s="15">
        <v>428337458926</v>
      </c>
      <c r="H4" s="15">
        <v>1283415164770</v>
      </c>
    </row>
    <row r="5" spans="2:8" x14ac:dyDescent="0.25">
      <c r="B5">
        <v>2018</v>
      </c>
      <c r="C5" t="s">
        <v>6</v>
      </c>
      <c r="D5" s="2">
        <v>43295</v>
      </c>
      <c r="E5" s="15">
        <v>0</v>
      </c>
      <c r="F5" s="15">
        <v>0</v>
      </c>
      <c r="G5" s="15">
        <v>8360176691</v>
      </c>
      <c r="H5" s="15">
        <v>8360176691</v>
      </c>
    </row>
    <row r="6" spans="2:8" x14ac:dyDescent="0.25">
      <c r="B6">
        <v>2018</v>
      </c>
      <c r="C6" t="s">
        <v>6</v>
      </c>
      <c r="D6" s="2">
        <v>43296</v>
      </c>
      <c r="E6" s="15">
        <v>0</v>
      </c>
      <c r="F6" s="15">
        <v>306281016</v>
      </c>
      <c r="G6" s="15">
        <v>4151223930</v>
      </c>
      <c r="H6" s="15">
        <v>4457504946</v>
      </c>
    </row>
    <row r="7" spans="2:8" x14ac:dyDescent="0.25">
      <c r="B7">
        <v>2018</v>
      </c>
      <c r="C7" t="s">
        <v>6</v>
      </c>
      <c r="D7" s="2">
        <v>43297</v>
      </c>
      <c r="E7" s="15">
        <v>0</v>
      </c>
      <c r="F7" s="15">
        <v>0</v>
      </c>
      <c r="G7" s="15">
        <v>1660489572</v>
      </c>
      <c r="H7" s="15">
        <v>1660489572</v>
      </c>
    </row>
    <row r="8" spans="2:8" x14ac:dyDescent="0.25">
      <c r="B8">
        <v>2018</v>
      </c>
      <c r="C8" t="s">
        <v>6</v>
      </c>
      <c r="D8" s="2">
        <v>43298</v>
      </c>
      <c r="E8" s="15">
        <v>0</v>
      </c>
      <c r="F8" s="15">
        <v>153140508</v>
      </c>
      <c r="G8" s="15">
        <v>4981468716</v>
      </c>
      <c r="H8" s="15">
        <v>5134609224</v>
      </c>
    </row>
    <row r="9" spans="2:8" x14ac:dyDescent="0.25">
      <c r="B9">
        <v>2018</v>
      </c>
      <c r="C9" t="s">
        <v>6</v>
      </c>
      <c r="D9" s="2">
        <v>43299</v>
      </c>
      <c r="E9" s="15">
        <v>0</v>
      </c>
      <c r="F9" s="15">
        <v>0</v>
      </c>
      <c r="G9" s="15">
        <v>4981468716</v>
      </c>
      <c r="H9" s="15">
        <v>4981468716</v>
      </c>
    </row>
    <row r="10" spans="2:8" x14ac:dyDescent="0.25">
      <c r="B10">
        <v>2018</v>
      </c>
      <c r="C10" t="s">
        <v>6</v>
      </c>
      <c r="D10" s="2">
        <v>43300</v>
      </c>
      <c r="E10" s="15">
        <v>0</v>
      </c>
      <c r="F10" s="15">
        <v>459421524</v>
      </c>
      <c r="G10" s="15">
        <v>1660489572</v>
      </c>
      <c r="H10" s="15">
        <v>2119911096</v>
      </c>
    </row>
    <row r="11" spans="2:8" x14ac:dyDescent="0.25">
      <c r="B11">
        <v>2018</v>
      </c>
      <c r="C11" t="s">
        <v>6</v>
      </c>
      <c r="D11" s="2">
        <v>43301</v>
      </c>
      <c r="E11" s="15">
        <v>0</v>
      </c>
      <c r="F11" s="15">
        <v>153140508</v>
      </c>
      <c r="G11" s="15">
        <v>1660489572</v>
      </c>
      <c r="H11" s="15">
        <v>1813630080</v>
      </c>
    </row>
    <row r="12" spans="2:8" x14ac:dyDescent="0.25">
      <c r="B12">
        <v>2018</v>
      </c>
      <c r="C12" t="s">
        <v>6</v>
      </c>
      <c r="D12" s="2">
        <v>43302</v>
      </c>
      <c r="E12" s="15">
        <v>0</v>
      </c>
      <c r="F12" s="15">
        <v>0</v>
      </c>
      <c r="G12" s="15">
        <v>5811713502</v>
      </c>
      <c r="H12" s="15">
        <v>5811713502</v>
      </c>
    </row>
    <row r="13" spans="2:8" x14ac:dyDescent="0.25">
      <c r="B13">
        <v>2018</v>
      </c>
      <c r="C13" t="s">
        <v>6</v>
      </c>
      <c r="D13" s="2">
        <v>43303</v>
      </c>
      <c r="E13" s="15">
        <v>0</v>
      </c>
      <c r="F13" s="15">
        <v>0</v>
      </c>
      <c r="G13" s="15">
        <v>2490734358</v>
      </c>
      <c r="H13" s="15">
        <v>2490734358</v>
      </c>
    </row>
    <row r="14" spans="2:8" x14ac:dyDescent="0.25">
      <c r="B14">
        <v>2018</v>
      </c>
      <c r="C14" t="s">
        <v>6</v>
      </c>
      <c r="D14" s="2">
        <v>43304</v>
      </c>
      <c r="E14" s="15">
        <v>0</v>
      </c>
      <c r="F14" s="15">
        <v>0</v>
      </c>
      <c r="G14" s="15">
        <v>3320979144</v>
      </c>
      <c r="H14" s="15">
        <v>3320979144</v>
      </c>
    </row>
    <row r="15" spans="2:8" x14ac:dyDescent="0.25">
      <c r="B15">
        <v>2018</v>
      </c>
      <c r="C15" t="s">
        <v>6</v>
      </c>
      <c r="D15" s="2">
        <v>43305</v>
      </c>
      <c r="E15" s="15">
        <v>0</v>
      </c>
      <c r="F15" s="15">
        <v>0</v>
      </c>
      <c r="G15" s="15">
        <v>3320979144</v>
      </c>
      <c r="H15" s="15">
        <v>3320979144</v>
      </c>
    </row>
    <row r="16" spans="2:8" x14ac:dyDescent="0.25">
      <c r="B16">
        <v>2018</v>
      </c>
      <c r="C16" t="s">
        <v>6</v>
      </c>
      <c r="D16" s="2">
        <v>43306</v>
      </c>
      <c r="E16" s="15">
        <v>0</v>
      </c>
      <c r="F16" s="15">
        <v>0</v>
      </c>
      <c r="G16" s="15">
        <v>1660489572</v>
      </c>
      <c r="H16" s="15">
        <v>1660489572</v>
      </c>
    </row>
    <row r="17" spans="2:8" x14ac:dyDescent="0.25">
      <c r="B17">
        <v>2018</v>
      </c>
      <c r="C17" t="s">
        <v>6</v>
      </c>
      <c r="D17" s="2">
        <v>43307</v>
      </c>
      <c r="E17" s="15">
        <v>0</v>
      </c>
      <c r="F17" s="15">
        <v>0</v>
      </c>
      <c r="G17" s="15">
        <v>6641958288</v>
      </c>
      <c r="H17" s="15">
        <v>6641958288</v>
      </c>
    </row>
    <row r="18" spans="2:8" x14ac:dyDescent="0.25">
      <c r="B18">
        <v>2018</v>
      </c>
      <c r="C18" t="s">
        <v>6</v>
      </c>
      <c r="D18" s="2">
        <v>43308</v>
      </c>
      <c r="E18" s="15">
        <v>0</v>
      </c>
      <c r="F18" s="15">
        <v>459421524</v>
      </c>
      <c r="G18" s="15">
        <v>2490734358</v>
      </c>
      <c r="H18" s="15">
        <v>2950155882</v>
      </c>
    </row>
    <row r="19" spans="2:8" x14ac:dyDescent="0.25">
      <c r="B19">
        <v>2018</v>
      </c>
      <c r="C19" t="s">
        <v>6</v>
      </c>
      <c r="D19" s="2">
        <v>43309</v>
      </c>
      <c r="E19" s="15">
        <v>0</v>
      </c>
      <c r="F19" s="15">
        <v>0</v>
      </c>
      <c r="G19" s="15">
        <v>3320979144</v>
      </c>
      <c r="H19" s="15">
        <v>3320979144</v>
      </c>
    </row>
    <row r="20" spans="2:8" x14ac:dyDescent="0.25">
      <c r="B20">
        <v>2018</v>
      </c>
      <c r="C20" t="s">
        <v>6</v>
      </c>
      <c r="D20" s="2">
        <v>43310</v>
      </c>
      <c r="E20" s="15">
        <v>0</v>
      </c>
      <c r="F20" s="15">
        <v>0</v>
      </c>
      <c r="G20" s="15">
        <v>3320979144</v>
      </c>
      <c r="H20" s="15">
        <v>3320979144</v>
      </c>
    </row>
    <row r="21" spans="2:8" x14ac:dyDescent="0.25">
      <c r="B21">
        <v>2018</v>
      </c>
      <c r="C21" t="s">
        <v>6</v>
      </c>
      <c r="D21" s="2">
        <v>43311</v>
      </c>
      <c r="E21" s="15">
        <v>0</v>
      </c>
      <c r="F21" s="15">
        <v>0</v>
      </c>
      <c r="G21" s="15">
        <v>1660489572</v>
      </c>
      <c r="H21" s="15">
        <v>1660489572</v>
      </c>
    </row>
    <row r="22" spans="2:8" x14ac:dyDescent="0.25">
      <c r="B22">
        <v>2018</v>
      </c>
      <c r="C22" t="s">
        <v>6</v>
      </c>
      <c r="D22" s="2">
        <v>43312</v>
      </c>
      <c r="E22" s="15">
        <v>0</v>
      </c>
      <c r="F22" s="15">
        <v>306281016</v>
      </c>
      <c r="G22" s="15">
        <v>5811713502</v>
      </c>
      <c r="H22" s="15">
        <v>6117994518</v>
      </c>
    </row>
    <row r="23" spans="2:8" x14ac:dyDescent="0.25">
      <c r="B23">
        <v>2018</v>
      </c>
      <c r="C23" t="s">
        <v>7</v>
      </c>
      <c r="D23" s="2">
        <v>43313</v>
      </c>
      <c r="E23" s="15">
        <v>0</v>
      </c>
      <c r="F23" s="15">
        <v>153140508</v>
      </c>
      <c r="G23" s="15">
        <v>2490734358</v>
      </c>
      <c r="H23" s="15">
        <v>2643874866</v>
      </c>
    </row>
    <row r="24" spans="2:8" x14ac:dyDescent="0.25">
      <c r="B24">
        <v>2018</v>
      </c>
      <c r="C24" t="s">
        <v>7</v>
      </c>
      <c r="D24" s="2">
        <v>43314</v>
      </c>
      <c r="E24" s="15">
        <v>0</v>
      </c>
      <c r="F24" s="15">
        <v>0</v>
      </c>
      <c r="G24" s="15">
        <v>3320979144</v>
      </c>
      <c r="H24" s="15">
        <v>3320979144</v>
      </c>
    </row>
    <row r="25" spans="2:8" x14ac:dyDescent="0.25">
      <c r="B25">
        <v>2018</v>
      </c>
      <c r="C25" t="s">
        <v>7</v>
      </c>
      <c r="D25" s="2">
        <v>43315</v>
      </c>
      <c r="E25" s="15">
        <v>0</v>
      </c>
      <c r="F25" s="15">
        <v>0</v>
      </c>
      <c r="G25" s="15">
        <v>23362311670</v>
      </c>
      <c r="H25" s="15">
        <v>23362311670</v>
      </c>
    </row>
    <row r="26" spans="2:8" x14ac:dyDescent="0.25">
      <c r="B26">
        <v>2018</v>
      </c>
      <c r="C26" t="s">
        <v>7</v>
      </c>
      <c r="D26" s="2">
        <v>43316</v>
      </c>
      <c r="E26" s="15">
        <v>0</v>
      </c>
      <c r="F26" s="15">
        <v>379994804</v>
      </c>
      <c r="G26" s="15">
        <v>3320979144</v>
      </c>
      <c r="H26" s="15">
        <v>3700973948</v>
      </c>
    </row>
    <row r="27" spans="2:8" x14ac:dyDescent="0.25">
      <c r="B27">
        <v>2018</v>
      </c>
      <c r="C27" t="s">
        <v>7</v>
      </c>
      <c r="D27" s="2">
        <v>43317</v>
      </c>
      <c r="E27" s="15">
        <v>0</v>
      </c>
      <c r="F27" s="15">
        <v>0</v>
      </c>
      <c r="G27" s="15">
        <v>2490734358</v>
      </c>
      <c r="H27" s="15">
        <v>2490734358</v>
      </c>
    </row>
    <row r="28" spans="2:8" x14ac:dyDescent="0.25">
      <c r="B28">
        <v>2018</v>
      </c>
      <c r="C28" t="s">
        <v>7</v>
      </c>
      <c r="D28" s="2">
        <v>43318</v>
      </c>
      <c r="E28" s="15">
        <v>0</v>
      </c>
      <c r="F28" s="15">
        <v>306281016</v>
      </c>
      <c r="G28" s="15">
        <v>2490734358</v>
      </c>
      <c r="H28" s="15">
        <v>2797015374</v>
      </c>
    </row>
    <row r="29" spans="2:8" x14ac:dyDescent="0.25">
      <c r="B29">
        <v>2018</v>
      </c>
      <c r="C29" t="s">
        <v>7</v>
      </c>
      <c r="D29" s="2">
        <v>43319</v>
      </c>
      <c r="E29" s="15">
        <v>0</v>
      </c>
      <c r="F29" s="15">
        <v>0</v>
      </c>
      <c r="G29" s="15">
        <v>4151223930</v>
      </c>
      <c r="H29" s="15">
        <v>4151223930</v>
      </c>
    </row>
    <row r="30" spans="2:8" x14ac:dyDescent="0.25">
      <c r="B30">
        <v>2018</v>
      </c>
      <c r="C30" t="s">
        <v>7</v>
      </c>
      <c r="D30" s="2">
        <v>43320</v>
      </c>
      <c r="E30" s="15">
        <v>0</v>
      </c>
      <c r="F30" s="15">
        <v>0</v>
      </c>
      <c r="G30" s="15">
        <v>6641958288</v>
      </c>
      <c r="H30" s="15">
        <v>6641958288</v>
      </c>
    </row>
    <row r="31" spans="2:8" x14ac:dyDescent="0.25">
      <c r="B31">
        <v>2018</v>
      </c>
      <c r="C31" t="s">
        <v>7</v>
      </c>
      <c r="D31" s="2">
        <v>43321</v>
      </c>
      <c r="E31" s="15">
        <v>0</v>
      </c>
      <c r="F31" s="15">
        <v>1145697344</v>
      </c>
      <c r="G31" s="15">
        <v>4981468716</v>
      </c>
      <c r="H31" s="15">
        <v>6127166060</v>
      </c>
    </row>
    <row r="32" spans="2:8" x14ac:dyDescent="0.25">
      <c r="B32">
        <v>2018</v>
      </c>
      <c r="C32" t="s">
        <v>7</v>
      </c>
      <c r="D32" s="2">
        <v>43322</v>
      </c>
      <c r="E32" s="15">
        <v>0</v>
      </c>
      <c r="F32" s="15">
        <v>0</v>
      </c>
      <c r="G32" s="15">
        <v>4151223930</v>
      </c>
      <c r="H32" s="15">
        <v>4151223930</v>
      </c>
    </row>
    <row r="33" spans="2:8" x14ac:dyDescent="0.25">
      <c r="B33">
        <v>2018</v>
      </c>
      <c r="C33" t="s">
        <v>7</v>
      </c>
      <c r="D33" s="2">
        <v>43323</v>
      </c>
      <c r="E33" s="15">
        <v>0</v>
      </c>
      <c r="F33" s="15">
        <v>306281016</v>
      </c>
      <c r="G33" s="15">
        <v>3320979144</v>
      </c>
      <c r="H33" s="15">
        <v>3627260160</v>
      </c>
    </row>
    <row r="34" spans="2:8" x14ac:dyDescent="0.25">
      <c r="B34">
        <v>2018</v>
      </c>
      <c r="C34" t="s">
        <v>7</v>
      </c>
      <c r="D34" s="2">
        <v>43324</v>
      </c>
      <c r="E34" s="15">
        <v>0</v>
      </c>
      <c r="F34" s="15">
        <v>459421524</v>
      </c>
      <c r="G34" s="15">
        <v>4151223930</v>
      </c>
      <c r="H34" s="15">
        <v>4610645454</v>
      </c>
    </row>
    <row r="35" spans="2:8" x14ac:dyDescent="0.25">
      <c r="B35">
        <v>2018</v>
      </c>
      <c r="C35" t="s">
        <v>7</v>
      </c>
      <c r="D35" s="2">
        <v>43325</v>
      </c>
      <c r="E35" s="15">
        <v>1589405948792</v>
      </c>
      <c r="F35" s="15">
        <v>19712001378</v>
      </c>
      <c r="G35" s="15">
        <v>1161097148515</v>
      </c>
      <c r="H35" s="15">
        <v>2770215098685</v>
      </c>
    </row>
    <row r="36" spans="2:8" x14ac:dyDescent="0.25">
      <c r="B36">
        <v>2018</v>
      </c>
      <c r="C36" t="s">
        <v>7</v>
      </c>
      <c r="D36" s="2">
        <v>43326</v>
      </c>
      <c r="E36" s="15">
        <v>0</v>
      </c>
      <c r="F36" s="15">
        <v>0</v>
      </c>
      <c r="G36" s="15">
        <v>2490734358</v>
      </c>
      <c r="H36" s="15">
        <v>2490734358</v>
      </c>
    </row>
    <row r="37" spans="2:8" x14ac:dyDescent="0.25">
      <c r="B37">
        <v>2018</v>
      </c>
      <c r="C37" t="s">
        <v>7</v>
      </c>
      <c r="D37" s="2">
        <v>43327</v>
      </c>
      <c r="E37" s="15">
        <v>0</v>
      </c>
      <c r="F37" s="15">
        <v>306281016</v>
      </c>
      <c r="G37" s="15">
        <v>8360176691</v>
      </c>
      <c r="H37" s="15">
        <v>8666457707</v>
      </c>
    </row>
    <row r="38" spans="2:8" x14ac:dyDescent="0.25">
      <c r="B38">
        <v>2018</v>
      </c>
      <c r="C38" t="s">
        <v>7</v>
      </c>
      <c r="D38" s="2">
        <v>43328</v>
      </c>
      <c r="E38" s="15">
        <v>0</v>
      </c>
      <c r="F38" s="15">
        <v>0</v>
      </c>
      <c r="G38" s="15">
        <v>4151223930</v>
      </c>
      <c r="H38" s="15">
        <v>4151223930</v>
      </c>
    </row>
    <row r="39" spans="2:8" x14ac:dyDescent="0.25">
      <c r="B39">
        <v>2018</v>
      </c>
      <c r="C39" t="s">
        <v>7</v>
      </c>
      <c r="D39" s="2">
        <v>43329</v>
      </c>
      <c r="E39" s="15">
        <v>0</v>
      </c>
      <c r="F39" s="15">
        <v>765702540</v>
      </c>
      <c r="G39" s="15">
        <v>4151223930</v>
      </c>
      <c r="H39" s="15">
        <v>4916926470</v>
      </c>
    </row>
    <row r="40" spans="2:8" x14ac:dyDescent="0.25">
      <c r="B40">
        <v>2018</v>
      </c>
      <c r="C40" t="s">
        <v>7</v>
      </c>
      <c r="D40" s="2">
        <v>43330</v>
      </c>
      <c r="E40" s="15">
        <v>0</v>
      </c>
      <c r="F40" s="15">
        <v>306281016</v>
      </c>
      <c r="G40" s="15">
        <v>5811713502</v>
      </c>
      <c r="H40" s="15">
        <v>6117994518</v>
      </c>
    </row>
    <row r="41" spans="2:8" x14ac:dyDescent="0.25">
      <c r="B41">
        <v>2018</v>
      </c>
      <c r="C41" t="s">
        <v>7</v>
      </c>
      <c r="D41" s="2">
        <v>43331</v>
      </c>
      <c r="E41" s="15">
        <v>0</v>
      </c>
      <c r="F41" s="15">
        <v>0</v>
      </c>
      <c r="G41" s="15">
        <v>3320979144</v>
      </c>
      <c r="H41" s="15">
        <v>3320979144</v>
      </c>
    </row>
    <row r="42" spans="2:8" x14ac:dyDescent="0.25">
      <c r="B42">
        <v>2018</v>
      </c>
      <c r="C42" t="s">
        <v>7</v>
      </c>
      <c r="D42" s="2">
        <v>43332</v>
      </c>
      <c r="E42" s="15">
        <v>0</v>
      </c>
      <c r="F42" s="15">
        <v>189997402</v>
      </c>
      <c r="G42" s="15">
        <v>3320979144</v>
      </c>
      <c r="H42" s="15">
        <v>3510976546</v>
      </c>
    </row>
    <row r="43" spans="2:8" x14ac:dyDescent="0.25">
      <c r="B43">
        <v>2018</v>
      </c>
      <c r="C43" t="s">
        <v>7</v>
      </c>
      <c r="D43" s="2">
        <v>43333</v>
      </c>
      <c r="E43" s="15">
        <v>0</v>
      </c>
      <c r="F43" s="15">
        <v>0</v>
      </c>
      <c r="G43" s="15">
        <v>3320979144</v>
      </c>
      <c r="H43" s="15">
        <v>3320979144</v>
      </c>
    </row>
    <row r="44" spans="2:8" x14ac:dyDescent="0.25">
      <c r="B44">
        <v>2018</v>
      </c>
      <c r="C44" t="s">
        <v>7</v>
      </c>
      <c r="D44" s="2">
        <v>43334</v>
      </c>
      <c r="E44" s="15">
        <v>0</v>
      </c>
      <c r="F44" s="15">
        <v>0</v>
      </c>
      <c r="G44" s="15">
        <v>10020666263</v>
      </c>
      <c r="H44" s="15">
        <v>10020666263</v>
      </c>
    </row>
    <row r="45" spans="2:8" x14ac:dyDescent="0.25">
      <c r="B45">
        <v>2018</v>
      </c>
      <c r="C45" t="s">
        <v>7</v>
      </c>
      <c r="D45" s="2">
        <v>43335</v>
      </c>
      <c r="E45" s="15">
        <v>0</v>
      </c>
      <c r="F45" s="15">
        <v>0</v>
      </c>
      <c r="G45" s="15">
        <v>4151223930</v>
      </c>
      <c r="H45" s="15">
        <v>4151223930</v>
      </c>
    </row>
    <row r="46" spans="2:8" x14ac:dyDescent="0.25">
      <c r="B46">
        <v>2018</v>
      </c>
      <c r="C46" t="s">
        <v>7</v>
      </c>
      <c r="D46" s="2">
        <v>43336</v>
      </c>
      <c r="E46" s="15">
        <v>0</v>
      </c>
      <c r="F46" s="15">
        <v>0</v>
      </c>
      <c r="G46" s="15">
        <v>4981468716</v>
      </c>
      <c r="H46" s="15">
        <v>4981468716</v>
      </c>
    </row>
    <row r="47" spans="2:8" x14ac:dyDescent="0.25">
      <c r="B47">
        <v>2018</v>
      </c>
      <c r="C47" t="s">
        <v>7</v>
      </c>
      <c r="D47" s="2">
        <v>43337</v>
      </c>
      <c r="E47" s="15">
        <v>0</v>
      </c>
      <c r="F47" s="15">
        <v>343137910</v>
      </c>
      <c r="G47" s="15">
        <v>7529931905</v>
      </c>
      <c r="H47" s="15">
        <v>7873069815</v>
      </c>
    </row>
    <row r="48" spans="2:8" x14ac:dyDescent="0.25">
      <c r="B48">
        <v>2018</v>
      </c>
      <c r="C48" t="s">
        <v>7</v>
      </c>
      <c r="D48" s="2">
        <v>43338</v>
      </c>
      <c r="E48" s="15">
        <v>0</v>
      </c>
      <c r="F48" s="15">
        <v>0</v>
      </c>
      <c r="G48" s="15">
        <v>3320979144</v>
      </c>
      <c r="H48" s="15">
        <v>3320979144</v>
      </c>
    </row>
    <row r="49" spans="2:8" x14ac:dyDescent="0.25">
      <c r="B49">
        <v>2018</v>
      </c>
      <c r="C49" t="s">
        <v>7</v>
      </c>
      <c r="D49" s="2">
        <v>43339</v>
      </c>
      <c r="E49" s="15">
        <v>0</v>
      </c>
      <c r="F49" s="15">
        <v>0</v>
      </c>
      <c r="G49" s="15">
        <v>4981468716</v>
      </c>
      <c r="H49" s="15">
        <v>4981468716</v>
      </c>
    </row>
    <row r="50" spans="2:8" x14ac:dyDescent="0.25">
      <c r="B50">
        <v>2018</v>
      </c>
      <c r="C50" t="s">
        <v>7</v>
      </c>
      <c r="D50" s="2">
        <v>43341</v>
      </c>
      <c r="E50" s="15">
        <v>0</v>
      </c>
      <c r="F50" s="15">
        <v>0</v>
      </c>
      <c r="G50" s="15">
        <v>830244786</v>
      </c>
      <c r="H50" s="15">
        <v>830244786</v>
      </c>
    </row>
    <row r="51" spans="2:8" x14ac:dyDescent="0.25">
      <c r="B51">
        <v>2018</v>
      </c>
      <c r="C51" t="s">
        <v>7</v>
      </c>
      <c r="D51" s="2">
        <v>43342</v>
      </c>
      <c r="E51" s="15">
        <v>0</v>
      </c>
      <c r="F51" s="15">
        <v>0</v>
      </c>
      <c r="G51" s="15">
        <v>4981468716</v>
      </c>
      <c r="H51" s="15">
        <v>4981468716</v>
      </c>
    </row>
    <row r="52" spans="2:8" x14ac:dyDescent="0.25">
      <c r="B52">
        <v>2018</v>
      </c>
      <c r="C52" t="s">
        <v>7</v>
      </c>
      <c r="D52" s="2">
        <v>43343</v>
      </c>
      <c r="E52" s="15">
        <v>0</v>
      </c>
      <c r="F52" s="15">
        <v>992556836</v>
      </c>
      <c r="G52" s="15">
        <v>4151223930</v>
      </c>
      <c r="H52" s="15">
        <v>5143780766</v>
      </c>
    </row>
    <row r="53" spans="2:8" x14ac:dyDescent="0.25">
      <c r="B53">
        <v>2018</v>
      </c>
      <c r="C53" t="s">
        <v>8</v>
      </c>
      <c r="D53" s="2">
        <v>43344</v>
      </c>
      <c r="E53" s="15">
        <v>0</v>
      </c>
      <c r="F53" s="15">
        <v>0</v>
      </c>
      <c r="G53" s="15">
        <v>4981468716</v>
      </c>
      <c r="H53" s="15">
        <v>4981468716</v>
      </c>
    </row>
    <row r="54" spans="2:8" x14ac:dyDescent="0.25">
      <c r="B54">
        <v>2018</v>
      </c>
      <c r="C54" t="s">
        <v>8</v>
      </c>
      <c r="D54" s="2">
        <v>43345</v>
      </c>
      <c r="E54" s="15">
        <v>0</v>
      </c>
      <c r="F54" s="15">
        <v>0</v>
      </c>
      <c r="G54" s="15">
        <v>6641958288</v>
      </c>
      <c r="H54" s="15">
        <v>6641958288</v>
      </c>
    </row>
    <row r="55" spans="2:8" x14ac:dyDescent="0.25">
      <c r="B55">
        <v>2018</v>
      </c>
      <c r="C55" t="s">
        <v>8</v>
      </c>
      <c r="D55" s="2">
        <v>43346</v>
      </c>
      <c r="E55" s="15">
        <v>0</v>
      </c>
      <c r="F55" s="15">
        <v>0</v>
      </c>
      <c r="G55" s="15">
        <v>4151223930</v>
      </c>
      <c r="H55" s="15">
        <v>4151223930</v>
      </c>
    </row>
    <row r="56" spans="2:8" x14ac:dyDescent="0.25">
      <c r="B56">
        <v>2018</v>
      </c>
      <c r="C56" t="s">
        <v>8</v>
      </c>
      <c r="D56" s="2">
        <v>43347</v>
      </c>
      <c r="E56" s="15">
        <v>0</v>
      </c>
      <c r="F56" s="15">
        <v>0</v>
      </c>
      <c r="G56" s="15">
        <v>2490734358</v>
      </c>
      <c r="H56" s="15">
        <v>2490734358</v>
      </c>
    </row>
    <row r="57" spans="2:8" x14ac:dyDescent="0.25">
      <c r="B57">
        <v>2018</v>
      </c>
      <c r="C57" t="s">
        <v>8</v>
      </c>
      <c r="D57" s="2">
        <v>43348</v>
      </c>
      <c r="E57" s="15">
        <v>0</v>
      </c>
      <c r="F57" s="15">
        <v>306281016</v>
      </c>
      <c r="G57" s="15">
        <v>7472203074</v>
      </c>
      <c r="H57" s="15">
        <v>7778484090</v>
      </c>
    </row>
    <row r="58" spans="2:8" x14ac:dyDescent="0.25">
      <c r="B58">
        <v>2018</v>
      </c>
      <c r="C58" t="s">
        <v>8</v>
      </c>
      <c r="D58" s="2">
        <v>43349</v>
      </c>
      <c r="E58" s="15">
        <v>0</v>
      </c>
      <c r="F58" s="15">
        <v>379994804</v>
      </c>
      <c r="G58" s="15">
        <v>6699687119</v>
      </c>
      <c r="H58" s="15">
        <v>7079681923</v>
      </c>
    </row>
    <row r="59" spans="2:8" x14ac:dyDescent="0.25">
      <c r="B59">
        <v>2018</v>
      </c>
      <c r="C59" t="s">
        <v>8</v>
      </c>
      <c r="D59" s="2">
        <v>43350</v>
      </c>
      <c r="E59" s="15">
        <v>0</v>
      </c>
      <c r="F59" s="15">
        <v>0</v>
      </c>
      <c r="G59" s="15">
        <v>5811713502</v>
      </c>
      <c r="H59" s="15">
        <v>5811713502</v>
      </c>
    </row>
    <row r="60" spans="2:8" x14ac:dyDescent="0.25">
      <c r="B60">
        <v>2018</v>
      </c>
      <c r="C60" t="s">
        <v>8</v>
      </c>
      <c r="D60" s="2">
        <v>43351</v>
      </c>
      <c r="E60" s="15">
        <v>0</v>
      </c>
      <c r="F60" s="15">
        <v>0</v>
      </c>
      <c r="G60" s="15">
        <v>1660489572</v>
      </c>
      <c r="H60" s="15">
        <v>1660489572</v>
      </c>
    </row>
    <row r="61" spans="2:8" x14ac:dyDescent="0.25">
      <c r="B61">
        <v>2018</v>
      </c>
      <c r="C61" t="s">
        <v>8</v>
      </c>
      <c r="D61" s="2">
        <v>43352</v>
      </c>
      <c r="E61" s="15">
        <v>0</v>
      </c>
      <c r="F61" s="15">
        <v>0</v>
      </c>
      <c r="G61" s="15">
        <v>1660489572</v>
      </c>
      <c r="H61" s="15">
        <v>1660489572</v>
      </c>
    </row>
    <row r="62" spans="2:8" x14ac:dyDescent="0.25">
      <c r="B62">
        <v>2018</v>
      </c>
      <c r="C62" t="s">
        <v>8</v>
      </c>
      <c r="D62" s="2">
        <v>43353</v>
      </c>
      <c r="E62" s="15">
        <v>0</v>
      </c>
      <c r="F62" s="15">
        <v>1145697344</v>
      </c>
      <c r="G62" s="15">
        <v>4151223930</v>
      </c>
      <c r="H62" s="15">
        <v>5296921274</v>
      </c>
    </row>
    <row r="63" spans="2:8" x14ac:dyDescent="0.25">
      <c r="B63">
        <v>2018</v>
      </c>
      <c r="C63" t="s">
        <v>8</v>
      </c>
      <c r="D63" s="2">
        <v>43354</v>
      </c>
      <c r="E63" s="15">
        <v>0</v>
      </c>
      <c r="F63" s="15">
        <v>0</v>
      </c>
      <c r="G63" s="15">
        <v>6641958288</v>
      </c>
      <c r="H63" s="15">
        <v>6641958288</v>
      </c>
    </row>
    <row r="64" spans="2:8" x14ac:dyDescent="0.25">
      <c r="B64">
        <v>2018</v>
      </c>
      <c r="C64" t="s">
        <v>8</v>
      </c>
      <c r="D64" s="2">
        <v>43355</v>
      </c>
      <c r="E64" s="15">
        <v>0</v>
      </c>
      <c r="F64" s="15">
        <v>0</v>
      </c>
      <c r="G64" s="15">
        <v>10020666263</v>
      </c>
      <c r="H64" s="15">
        <v>10020666263</v>
      </c>
    </row>
    <row r="65" spans="2:8" x14ac:dyDescent="0.25">
      <c r="B65">
        <v>2018</v>
      </c>
      <c r="C65" t="s">
        <v>8</v>
      </c>
      <c r="D65" s="2">
        <v>43356</v>
      </c>
      <c r="E65" s="15">
        <v>1259720742639</v>
      </c>
      <c r="F65" s="15">
        <v>14270077576</v>
      </c>
      <c r="G65" s="15">
        <v>631122952668</v>
      </c>
      <c r="H65" s="15">
        <v>1905113772883</v>
      </c>
    </row>
    <row r="66" spans="2:8" x14ac:dyDescent="0.25">
      <c r="B66">
        <v>2018</v>
      </c>
      <c r="C66" t="s">
        <v>8</v>
      </c>
      <c r="D66" s="2">
        <v>43357</v>
      </c>
      <c r="E66" s="15">
        <v>0</v>
      </c>
      <c r="F66" s="15">
        <v>0</v>
      </c>
      <c r="G66" s="15">
        <v>8302447860</v>
      </c>
      <c r="H66" s="15">
        <v>8302447860</v>
      </c>
    </row>
    <row r="67" spans="2:8" x14ac:dyDescent="0.25">
      <c r="B67">
        <v>2018</v>
      </c>
      <c r="C67" t="s">
        <v>8</v>
      </c>
      <c r="D67" s="2">
        <v>43358</v>
      </c>
      <c r="E67" s="15">
        <v>0</v>
      </c>
      <c r="F67" s="15">
        <v>306281016</v>
      </c>
      <c r="G67" s="15">
        <v>2490734358</v>
      </c>
      <c r="H67" s="15">
        <v>2797015374</v>
      </c>
    </row>
    <row r="68" spans="2:8" x14ac:dyDescent="0.25">
      <c r="B68">
        <v>2018</v>
      </c>
      <c r="C68" t="s">
        <v>8</v>
      </c>
      <c r="D68" s="2">
        <v>43359</v>
      </c>
      <c r="E68" s="15">
        <v>0</v>
      </c>
      <c r="F68" s="15">
        <v>0</v>
      </c>
      <c r="G68" s="15">
        <v>4981468716</v>
      </c>
      <c r="H68" s="15">
        <v>4981468716</v>
      </c>
    </row>
    <row r="69" spans="2:8" x14ac:dyDescent="0.25">
      <c r="B69">
        <v>2018</v>
      </c>
      <c r="C69" t="s">
        <v>8</v>
      </c>
      <c r="D69" s="2">
        <v>43360</v>
      </c>
      <c r="E69" s="15">
        <v>0</v>
      </c>
      <c r="F69" s="15">
        <v>0</v>
      </c>
      <c r="G69" s="15">
        <v>3320979144</v>
      </c>
      <c r="H69" s="15">
        <v>3320979144</v>
      </c>
    </row>
    <row r="70" spans="2:8" x14ac:dyDescent="0.25">
      <c r="B70">
        <v>2018</v>
      </c>
      <c r="C70" t="s">
        <v>8</v>
      </c>
      <c r="D70" s="2">
        <v>43361</v>
      </c>
      <c r="E70" s="15">
        <v>0</v>
      </c>
      <c r="F70" s="15">
        <v>306281016</v>
      </c>
      <c r="G70" s="15">
        <v>4981468716</v>
      </c>
      <c r="H70" s="15">
        <v>5287749732</v>
      </c>
    </row>
    <row r="71" spans="2:8" x14ac:dyDescent="0.25">
      <c r="B71">
        <v>2018</v>
      </c>
      <c r="C71" t="s">
        <v>8</v>
      </c>
      <c r="D71" s="2">
        <v>43362</v>
      </c>
      <c r="E71" s="15">
        <v>0</v>
      </c>
      <c r="F71" s="15">
        <v>306281016</v>
      </c>
      <c r="G71" s="15">
        <v>4151223930</v>
      </c>
      <c r="H71" s="15">
        <v>4457504946</v>
      </c>
    </row>
    <row r="72" spans="2:8" x14ac:dyDescent="0.25">
      <c r="B72">
        <v>2018</v>
      </c>
      <c r="C72" t="s">
        <v>8</v>
      </c>
      <c r="D72" s="2">
        <v>43363</v>
      </c>
      <c r="E72" s="15">
        <v>0</v>
      </c>
      <c r="F72" s="15">
        <v>0</v>
      </c>
      <c r="G72" s="15">
        <v>2490734358</v>
      </c>
      <c r="H72" s="15">
        <v>2490734358</v>
      </c>
    </row>
    <row r="73" spans="2:8" x14ac:dyDescent="0.25">
      <c r="B73">
        <v>2018</v>
      </c>
      <c r="C73" t="s">
        <v>8</v>
      </c>
      <c r="D73" s="2">
        <v>43364</v>
      </c>
      <c r="E73" s="15">
        <v>0</v>
      </c>
      <c r="F73" s="15">
        <v>0</v>
      </c>
      <c r="G73" s="15">
        <v>5811713502</v>
      </c>
      <c r="H73" s="15">
        <v>5811713502</v>
      </c>
    </row>
    <row r="74" spans="2:8" x14ac:dyDescent="0.25">
      <c r="B74">
        <v>2018</v>
      </c>
      <c r="C74" t="s">
        <v>8</v>
      </c>
      <c r="D74" s="2">
        <v>43365</v>
      </c>
      <c r="E74" s="15">
        <v>0</v>
      </c>
      <c r="F74" s="15">
        <v>0</v>
      </c>
      <c r="G74" s="15">
        <v>2490734358</v>
      </c>
      <c r="H74" s="15">
        <v>2490734358</v>
      </c>
    </row>
    <row r="75" spans="2:8" x14ac:dyDescent="0.25">
      <c r="B75">
        <v>2018</v>
      </c>
      <c r="C75" t="s">
        <v>8</v>
      </c>
      <c r="D75" s="2">
        <v>43367</v>
      </c>
      <c r="E75" s="15">
        <v>0</v>
      </c>
      <c r="F75" s="15">
        <v>0</v>
      </c>
      <c r="G75" s="15">
        <v>1660489572</v>
      </c>
      <c r="H75" s="15">
        <v>1660489572</v>
      </c>
    </row>
    <row r="76" spans="2:8" x14ac:dyDescent="0.25">
      <c r="B76">
        <v>2018</v>
      </c>
      <c r="C76" t="s">
        <v>8</v>
      </c>
      <c r="D76" s="2">
        <v>43368</v>
      </c>
      <c r="E76" s="15">
        <v>0</v>
      </c>
      <c r="F76" s="15">
        <v>459421524</v>
      </c>
      <c r="G76" s="15">
        <v>1660489572</v>
      </c>
      <c r="H76" s="15">
        <v>2119911096</v>
      </c>
    </row>
    <row r="77" spans="2:8" x14ac:dyDescent="0.25">
      <c r="B77">
        <v>2018</v>
      </c>
      <c r="C77" t="s">
        <v>8</v>
      </c>
      <c r="D77" s="2">
        <v>43369</v>
      </c>
      <c r="E77" s="15">
        <v>0</v>
      </c>
      <c r="F77" s="15">
        <v>0</v>
      </c>
      <c r="G77" s="15">
        <v>4151223930</v>
      </c>
      <c r="H77" s="15">
        <v>4151223930</v>
      </c>
    </row>
    <row r="78" spans="2:8" x14ac:dyDescent="0.25">
      <c r="B78">
        <v>2018</v>
      </c>
      <c r="C78" t="s">
        <v>8</v>
      </c>
      <c r="D78" s="2">
        <v>43370</v>
      </c>
      <c r="E78" s="15">
        <v>0</v>
      </c>
      <c r="F78" s="15">
        <v>0</v>
      </c>
      <c r="G78" s="15">
        <v>4981468716</v>
      </c>
      <c r="H78" s="15">
        <v>4981468716</v>
      </c>
    </row>
    <row r="79" spans="2:8" x14ac:dyDescent="0.25">
      <c r="B79">
        <v>2018</v>
      </c>
      <c r="C79" t="s">
        <v>8</v>
      </c>
      <c r="D79" s="2">
        <v>43371</v>
      </c>
      <c r="E79" s="15">
        <v>0</v>
      </c>
      <c r="F79" s="15">
        <v>306281016</v>
      </c>
      <c r="G79" s="15">
        <v>4151223930</v>
      </c>
      <c r="H79" s="15">
        <v>4457504946</v>
      </c>
    </row>
    <row r="80" spans="2:8" x14ac:dyDescent="0.25">
      <c r="B80">
        <v>2018</v>
      </c>
      <c r="C80" t="s">
        <v>8</v>
      </c>
      <c r="D80" s="2">
        <v>43372</v>
      </c>
      <c r="E80" s="15">
        <v>0</v>
      </c>
      <c r="F80" s="15">
        <v>0</v>
      </c>
      <c r="G80" s="15">
        <v>4151223930</v>
      </c>
      <c r="H80" s="15">
        <v>4151223930</v>
      </c>
    </row>
    <row r="81" spans="2:8" x14ac:dyDescent="0.25">
      <c r="B81">
        <v>2018</v>
      </c>
      <c r="C81" t="s">
        <v>8</v>
      </c>
      <c r="D81" s="2">
        <v>43373</v>
      </c>
      <c r="E81" s="15">
        <v>0</v>
      </c>
      <c r="F81" s="15">
        <v>0</v>
      </c>
      <c r="G81" s="15">
        <v>4981468716</v>
      </c>
      <c r="H81" s="15">
        <v>4981468716</v>
      </c>
    </row>
    <row r="82" spans="2:8" x14ac:dyDescent="0.25">
      <c r="B82">
        <v>2018</v>
      </c>
      <c r="C82" t="s">
        <v>9</v>
      </c>
      <c r="D82" s="2">
        <v>43374</v>
      </c>
      <c r="E82" s="15">
        <v>0</v>
      </c>
      <c r="F82" s="15">
        <v>153140508</v>
      </c>
      <c r="G82" s="15">
        <v>5811713502</v>
      </c>
      <c r="H82" s="15">
        <v>5964854010</v>
      </c>
    </row>
    <row r="83" spans="2:8" x14ac:dyDescent="0.25">
      <c r="B83">
        <v>2018</v>
      </c>
      <c r="C83" t="s">
        <v>9</v>
      </c>
      <c r="D83" s="2">
        <v>43375</v>
      </c>
      <c r="E83" s="15">
        <v>0</v>
      </c>
      <c r="F83" s="15">
        <v>0</v>
      </c>
      <c r="G83" s="15">
        <v>1660489572</v>
      </c>
      <c r="H83" s="15">
        <v>1660489572</v>
      </c>
    </row>
    <row r="84" spans="2:8" x14ac:dyDescent="0.25">
      <c r="B84">
        <v>2018</v>
      </c>
      <c r="C84" t="s">
        <v>9</v>
      </c>
      <c r="D84" s="2">
        <v>43376</v>
      </c>
      <c r="E84" s="15">
        <v>0</v>
      </c>
      <c r="F84" s="15">
        <v>459421524</v>
      </c>
      <c r="G84" s="15">
        <v>4981468716</v>
      </c>
      <c r="H84" s="15">
        <v>5440890240</v>
      </c>
    </row>
    <row r="85" spans="2:8" x14ac:dyDescent="0.25">
      <c r="B85">
        <v>2018</v>
      </c>
      <c r="C85" t="s">
        <v>9</v>
      </c>
      <c r="D85" s="2">
        <v>43377</v>
      </c>
      <c r="E85" s="15">
        <v>0</v>
      </c>
      <c r="F85" s="15">
        <v>0</v>
      </c>
      <c r="G85" s="15">
        <v>5811713502</v>
      </c>
      <c r="H85" s="15">
        <v>5811713502</v>
      </c>
    </row>
    <row r="86" spans="2:8" x14ac:dyDescent="0.25">
      <c r="B86">
        <v>2018</v>
      </c>
      <c r="C86" t="s">
        <v>9</v>
      </c>
      <c r="D86" s="2">
        <v>43378</v>
      </c>
      <c r="E86" s="15">
        <v>0</v>
      </c>
      <c r="F86" s="15">
        <v>306281016</v>
      </c>
      <c r="G86" s="15">
        <v>6641958288</v>
      </c>
      <c r="H86" s="15">
        <v>6948239304</v>
      </c>
    </row>
    <row r="87" spans="2:8" x14ac:dyDescent="0.25">
      <c r="B87">
        <v>2018</v>
      </c>
      <c r="C87" t="s">
        <v>9</v>
      </c>
      <c r="D87" s="2">
        <v>43379</v>
      </c>
      <c r="E87" s="15">
        <v>0</v>
      </c>
      <c r="F87" s="15">
        <v>0</v>
      </c>
      <c r="G87" s="15">
        <v>2490734358</v>
      </c>
      <c r="H87" s="15">
        <v>2490734358</v>
      </c>
    </row>
    <row r="88" spans="2:8" x14ac:dyDescent="0.25">
      <c r="B88">
        <v>2018</v>
      </c>
      <c r="C88" t="s">
        <v>9</v>
      </c>
      <c r="D88" s="2">
        <v>43380</v>
      </c>
      <c r="E88" s="15">
        <v>0</v>
      </c>
      <c r="F88" s="15">
        <v>0</v>
      </c>
      <c r="G88" s="15">
        <v>2490734358</v>
      </c>
      <c r="H88" s="15">
        <v>2490734358</v>
      </c>
    </row>
    <row r="89" spans="2:8" x14ac:dyDescent="0.25">
      <c r="B89">
        <v>2018</v>
      </c>
      <c r="C89" t="s">
        <v>9</v>
      </c>
      <c r="D89" s="2">
        <v>43381</v>
      </c>
      <c r="E89" s="15">
        <v>0</v>
      </c>
      <c r="F89" s="15">
        <v>379994804</v>
      </c>
      <c r="G89" s="15">
        <v>3320979144</v>
      </c>
      <c r="H89" s="15">
        <v>3700973948</v>
      </c>
    </row>
    <row r="90" spans="2:8" x14ac:dyDescent="0.25">
      <c r="B90">
        <v>2018</v>
      </c>
      <c r="C90" t="s">
        <v>9</v>
      </c>
      <c r="D90" s="2">
        <v>43382</v>
      </c>
      <c r="E90" s="15">
        <v>0</v>
      </c>
      <c r="F90" s="15">
        <v>1071983556</v>
      </c>
      <c r="G90" s="15">
        <v>6641958288</v>
      </c>
      <c r="H90" s="15">
        <v>7713941844</v>
      </c>
    </row>
    <row r="91" spans="2:8" x14ac:dyDescent="0.25">
      <c r="B91">
        <v>2018</v>
      </c>
      <c r="C91" t="s">
        <v>9</v>
      </c>
      <c r="D91" s="2">
        <v>43383</v>
      </c>
      <c r="E91" s="15">
        <v>0</v>
      </c>
      <c r="F91" s="15">
        <v>306281016</v>
      </c>
      <c r="G91" s="15">
        <v>830244786</v>
      </c>
      <c r="H91" s="15">
        <v>1136525802</v>
      </c>
    </row>
    <row r="92" spans="2:8" x14ac:dyDescent="0.25">
      <c r="B92">
        <v>2018</v>
      </c>
      <c r="C92" t="s">
        <v>9</v>
      </c>
      <c r="D92" s="2">
        <v>43384</v>
      </c>
      <c r="E92" s="15">
        <v>0</v>
      </c>
      <c r="F92" s="15">
        <v>306281016</v>
      </c>
      <c r="G92" s="15">
        <v>0</v>
      </c>
      <c r="H92" s="15">
        <v>306281016</v>
      </c>
    </row>
    <row r="93" spans="2:8" x14ac:dyDescent="0.25">
      <c r="B93">
        <v>2018</v>
      </c>
      <c r="C93" t="s">
        <v>9</v>
      </c>
      <c r="D93" s="2">
        <v>43385</v>
      </c>
      <c r="E93" s="15">
        <v>0</v>
      </c>
      <c r="F93" s="15">
        <v>0</v>
      </c>
      <c r="G93" s="15">
        <v>9132692646</v>
      </c>
      <c r="H93" s="15">
        <v>9132692646</v>
      </c>
    </row>
    <row r="94" spans="2:8" x14ac:dyDescent="0.25">
      <c r="B94">
        <v>2018</v>
      </c>
      <c r="C94" t="s">
        <v>9</v>
      </c>
      <c r="D94" s="2">
        <v>43386</v>
      </c>
      <c r="E94" s="15">
        <v>842525401311</v>
      </c>
      <c r="F94" s="15">
        <v>13915513802</v>
      </c>
      <c r="G94" s="15">
        <v>485679996058</v>
      </c>
      <c r="H94" s="15">
        <v>1342120911171</v>
      </c>
    </row>
    <row r="95" spans="2:8" x14ac:dyDescent="0.25">
      <c r="B95">
        <v>2018</v>
      </c>
      <c r="C95" t="s">
        <v>9</v>
      </c>
      <c r="D95" s="2">
        <v>43387</v>
      </c>
      <c r="E95" s="15">
        <v>0</v>
      </c>
      <c r="F95" s="15">
        <v>0</v>
      </c>
      <c r="G95" s="15">
        <v>7529931905</v>
      </c>
      <c r="H95" s="15">
        <v>7529931905</v>
      </c>
    </row>
    <row r="96" spans="2:8" x14ac:dyDescent="0.25">
      <c r="B96">
        <v>2018</v>
      </c>
      <c r="C96" t="s">
        <v>9</v>
      </c>
      <c r="D96" s="2">
        <v>43388</v>
      </c>
      <c r="E96" s="15">
        <v>0</v>
      </c>
      <c r="F96" s="15">
        <v>0</v>
      </c>
      <c r="G96" s="15">
        <v>3320979144</v>
      </c>
      <c r="H96" s="15">
        <v>3320979144</v>
      </c>
    </row>
    <row r="97" spans="2:8" x14ac:dyDescent="0.25">
      <c r="B97">
        <v>2018</v>
      </c>
      <c r="C97" t="s">
        <v>9</v>
      </c>
      <c r="D97" s="2">
        <v>43389</v>
      </c>
      <c r="E97" s="15">
        <v>0</v>
      </c>
      <c r="F97" s="15">
        <v>0</v>
      </c>
      <c r="G97" s="15">
        <v>1660489572</v>
      </c>
      <c r="H97" s="15">
        <v>1660489572</v>
      </c>
    </row>
    <row r="98" spans="2:8" x14ac:dyDescent="0.25">
      <c r="B98">
        <v>2018</v>
      </c>
      <c r="C98" t="s">
        <v>9</v>
      </c>
      <c r="D98" s="2">
        <v>43390</v>
      </c>
      <c r="E98" s="15">
        <v>0</v>
      </c>
      <c r="F98" s="15">
        <v>306281016</v>
      </c>
      <c r="G98" s="15">
        <v>17550598168</v>
      </c>
      <c r="H98" s="15">
        <v>17856879184</v>
      </c>
    </row>
    <row r="99" spans="2:8" x14ac:dyDescent="0.25">
      <c r="B99">
        <v>2018</v>
      </c>
      <c r="C99" t="s">
        <v>9</v>
      </c>
      <c r="D99" s="2">
        <v>43391</v>
      </c>
      <c r="E99" s="15">
        <v>0</v>
      </c>
      <c r="F99" s="15">
        <v>153140508</v>
      </c>
      <c r="G99" s="15">
        <v>1660489572</v>
      </c>
      <c r="H99" s="15">
        <v>1813630080</v>
      </c>
    </row>
    <row r="100" spans="2:8" x14ac:dyDescent="0.25">
      <c r="B100">
        <v>2018</v>
      </c>
      <c r="C100" t="s">
        <v>9</v>
      </c>
      <c r="D100" s="2">
        <v>43392</v>
      </c>
      <c r="E100" s="15">
        <v>0</v>
      </c>
      <c r="F100" s="15">
        <v>153140508</v>
      </c>
      <c r="G100" s="15">
        <v>2490734358</v>
      </c>
      <c r="H100" s="15">
        <v>2643874866</v>
      </c>
    </row>
    <row r="101" spans="2:8" x14ac:dyDescent="0.25">
      <c r="B101">
        <v>2018</v>
      </c>
      <c r="C101" t="s">
        <v>9</v>
      </c>
      <c r="D101" s="2">
        <v>43393</v>
      </c>
      <c r="E101" s="15">
        <v>0</v>
      </c>
      <c r="F101" s="15">
        <v>459421524</v>
      </c>
      <c r="G101" s="15">
        <v>7472203074</v>
      </c>
      <c r="H101" s="15">
        <v>7931624598</v>
      </c>
    </row>
    <row r="102" spans="2:8" x14ac:dyDescent="0.25">
      <c r="B102">
        <v>2018</v>
      </c>
      <c r="C102" t="s">
        <v>9</v>
      </c>
      <c r="D102" s="2">
        <v>43394</v>
      </c>
      <c r="E102" s="15">
        <v>0</v>
      </c>
      <c r="F102" s="15">
        <v>153140508</v>
      </c>
      <c r="G102" s="15">
        <v>6641958288</v>
      </c>
      <c r="H102" s="15">
        <v>6795098796</v>
      </c>
    </row>
    <row r="103" spans="2:8" x14ac:dyDescent="0.25">
      <c r="B103">
        <v>2018</v>
      </c>
      <c r="C103" t="s">
        <v>9</v>
      </c>
      <c r="D103" s="2">
        <v>43395</v>
      </c>
      <c r="E103" s="15">
        <v>0</v>
      </c>
      <c r="F103" s="15">
        <v>0</v>
      </c>
      <c r="G103" s="15">
        <v>4151223930</v>
      </c>
      <c r="H103" s="15">
        <v>4151223930</v>
      </c>
    </row>
    <row r="104" spans="2:8" x14ac:dyDescent="0.25">
      <c r="B104">
        <v>2018</v>
      </c>
      <c r="C104" t="s">
        <v>9</v>
      </c>
      <c r="D104" s="2">
        <v>43396</v>
      </c>
      <c r="E104" s="15">
        <v>0</v>
      </c>
      <c r="F104" s="15">
        <v>0</v>
      </c>
      <c r="G104" s="15">
        <v>11681155835</v>
      </c>
      <c r="H104" s="15">
        <v>11681155835</v>
      </c>
    </row>
    <row r="105" spans="2:8" x14ac:dyDescent="0.25">
      <c r="B105">
        <v>2018</v>
      </c>
      <c r="C105" t="s">
        <v>9</v>
      </c>
      <c r="D105" s="2">
        <v>43397</v>
      </c>
      <c r="E105" s="15">
        <v>0</v>
      </c>
      <c r="F105" s="15">
        <v>0</v>
      </c>
      <c r="G105" s="15">
        <v>15832379765</v>
      </c>
      <c r="H105" s="15">
        <v>15832379765</v>
      </c>
    </row>
    <row r="106" spans="2:8" x14ac:dyDescent="0.25">
      <c r="B106">
        <v>2018</v>
      </c>
      <c r="C106" t="s">
        <v>9</v>
      </c>
      <c r="D106" s="2">
        <v>43398</v>
      </c>
      <c r="E106" s="15">
        <v>0</v>
      </c>
      <c r="F106" s="15">
        <v>153140508</v>
      </c>
      <c r="G106" s="15">
        <v>4151223930</v>
      </c>
      <c r="H106" s="15">
        <v>4304364438</v>
      </c>
    </row>
    <row r="107" spans="2:8" x14ac:dyDescent="0.25">
      <c r="B107">
        <v>2018</v>
      </c>
      <c r="C107" t="s">
        <v>9</v>
      </c>
      <c r="D107" s="2">
        <v>43399</v>
      </c>
      <c r="E107" s="15">
        <v>0</v>
      </c>
      <c r="F107" s="15">
        <v>0</v>
      </c>
      <c r="G107" s="15">
        <v>2490734358</v>
      </c>
      <c r="H107" s="15">
        <v>2490734358</v>
      </c>
    </row>
    <row r="108" spans="2:8" x14ac:dyDescent="0.25">
      <c r="B108">
        <v>2018</v>
      </c>
      <c r="C108" t="s">
        <v>9</v>
      </c>
      <c r="D108" s="2">
        <v>43400</v>
      </c>
      <c r="E108" s="15">
        <v>0</v>
      </c>
      <c r="F108" s="15">
        <v>0</v>
      </c>
      <c r="G108" s="15">
        <v>1660489572</v>
      </c>
      <c r="H108" s="15">
        <v>1660489572</v>
      </c>
    </row>
    <row r="109" spans="2:8" x14ac:dyDescent="0.25">
      <c r="B109">
        <v>2018</v>
      </c>
      <c r="C109" t="s">
        <v>9</v>
      </c>
      <c r="D109" s="2">
        <v>43401</v>
      </c>
      <c r="E109" s="15">
        <v>0</v>
      </c>
      <c r="F109" s="15">
        <v>459421524</v>
      </c>
      <c r="G109" s="15">
        <v>14229619024</v>
      </c>
      <c r="H109" s="15">
        <v>14689040548</v>
      </c>
    </row>
    <row r="110" spans="2:8" x14ac:dyDescent="0.25">
      <c r="B110">
        <v>2018</v>
      </c>
      <c r="C110" t="s">
        <v>9</v>
      </c>
      <c r="D110" s="2">
        <v>43402</v>
      </c>
      <c r="E110" s="15">
        <v>0</v>
      </c>
      <c r="F110" s="15">
        <v>0</v>
      </c>
      <c r="G110" s="15">
        <v>2490734358</v>
      </c>
      <c r="H110" s="15">
        <v>2490734358</v>
      </c>
    </row>
    <row r="111" spans="2:8" x14ac:dyDescent="0.25">
      <c r="B111">
        <v>2018</v>
      </c>
      <c r="C111" t="s">
        <v>9</v>
      </c>
      <c r="D111" s="2">
        <v>43403</v>
      </c>
      <c r="E111" s="15">
        <v>0</v>
      </c>
      <c r="F111" s="15">
        <v>0</v>
      </c>
      <c r="G111" s="15">
        <v>7472203074</v>
      </c>
      <c r="H111" s="15">
        <v>7472203074</v>
      </c>
    </row>
    <row r="112" spans="2:8" x14ac:dyDescent="0.25">
      <c r="B112">
        <v>2018</v>
      </c>
      <c r="C112" t="s">
        <v>9</v>
      </c>
      <c r="D112" s="2">
        <v>43404</v>
      </c>
      <c r="E112" s="15">
        <v>0</v>
      </c>
      <c r="F112" s="15">
        <v>306281016</v>
      </c>
      <c r="G112" s="15">
        <v>3320979144</v>
      </c>
      <c r="H112" s="15">
        <v>3627260160</v>
      </c>
    </row>
    <row r="113" spans="2:8" x14ac:dyDescent="0.25">
      <c r="B113">
        <v>2018</v>
      </c>
      <c r="C113" t="s">
        <v>10</v>
      </c>
      <c r="D113" s="2">
        <v>43405</v>
      </c>
      <c r="E113" s="15">
        <v>0</v>
      </c>
      <c r="F113" s="15">
        <v>0</v>
      </c>
      <c r="G113" s="15">
        <v>5811713502</v>
      </c>
      <c r="H113" s="15">
        <v>5811713502</v>
      </c>
    </row>
    <row r="114" spans="2:8" x14ac:dyDescent="0.25">
      <c r="B114">
        <v>2018</v>
      </c>
      <c r="C114" t="s">
        <v>10</v>
      </c>
      <c r="D114" s="2">
        <v>43406</v>
      </c>
      <c r="E114" s="15">
        <v>0</v>
      </c>
      <c r="F114" s="15">
        <v>0</v>
      </c>
      <c r="G114" s="15">
        <v>2490734358</v>
      </c>
      <c r="H114" s="15">
        <v>2490734358</v>
      </c>
    </row>
    <row r="115" spans="2:8" x14ac:dyDescent="0.25">
      <c r="B115">
        <v>2018</v>
      </c>
      <c r="C115" t="s">
        <v>10</v>
      </c>
      <c r="D115" s="2">
        <v>43407</v>
      </c>
      <c r="E115" s="15">
        <v>0</v>
      </c>
      <c r="F115" s="15">
        <v>459421524</v>
      </c>
      <c r="G115" s="15">
        <v>2490734358</v>
      </c>
      <c r="H115" s="15">
        <v>2950155882</v>
      </c>
    </row>
    <row r="116" spans="2:8" x14ac:dyDescent="0.25">
      <c r="B116">
        <v>2018</v>
      </c>
      <c r="C116" t="s">
        <v>10</v>
      </c>
      <c r="D116" s="2">
        <v>43408</v>
      </c>
      <c r="E116" s="15">
        <v>0</v>
      </c>
      <c r="F116" s="15">
        <v>306281016</v>
      </c>
      <c r="G116" s="15">
        <v>3320979144</v>
      </c>
      <c r="H116" s="15">
        <v>3627260160</v>
      </c>
    </row>
    <row r="117" spans="2:8" x14ac:dyDescent="0.25">
      <c r="B117">
        <v>2018</v>
      </c>
      <c r="C117" t="s">
        <v>10</v>
      </c>
      <c r="D117" s="2">
        <v>43410</v>
      </c>
      <c r="E117" s="15">
        <v>0</v>
      </c>
      <c r="F117" s="15">
        <v>0</v>
      </c>
      <c r="G117" s="15">
        <v>830244786</v>
      </c>
      <c r="H117" s="15">
        <v>830244786</v>
      </c>
    </row>
    <row r="118" spans="2:8" x14ac:dyDescent="0.25">
      <c r="B118">
        <v>2018</v>
      </c>
      <c r="C118" t="s">
        <v>10</v>
      </c>
      <c r="D118" s="2">
        <v>43411</v>
      </c>
      <c r="E118" s="15">
        <v>0</v>
      </c>
      <c r="F118" s="15">
        <v>0</v>
      </c>
      <c r="G118" s="15">
        <v>1660489572</v>
      </c>
      <c r="H118" s="15">
        <v>1660489572</v>
      </c>
    </row>
    <row r="119" spans="2:8" x14ac:dyDescent="0.25">
      <c r="B119">
        <v>2018</v>
      </c>
      <c r="C119" t="s">
        <v>10</v>
      </c>
      <c r="D119" s="2">
        <v>43412</v>
      </c>
      <c r="E119" s="15">
        <v>0</v>
      </c>
      <c r="F119" s="15">
        <v>459421524</v>
      </c>
      <c r="G119" s="15">
        <v>6641958288</v>
      </c>
      <c r="H119" s="15">
        <v>7101379812</v>
      </c>
    </row>
    <row r="120" spans="2:8" x14ac:dyDescent="0.25">
      <c r="B120">
        <v>2018</v>
      </c>
      <c r="C120" t="s">
        <v>10</v>
      </c>
      <c r="D120" s="2">
        <v>43413</v>
      </c>
      <c r="E120" s="15">
        <v>0</v>
      </c>
      <c r="F120" s="15">
        <v>459421524</v>
      </c>
      <c r="G120" s="15">
        <v>3320979144</v>
      </c>
      <c r="H120" s="15">
        <v>3780400668</v>
      </c>
    </row>
    <row r="121" spans="2:8" x14ac:dyDescent="0.25">
      <c r="B121">
        <v>2018</v>
      </c>
      <c r="C121" t="s">
        <v>10</v>
      </c>
      <c r="D121" s="2">
        <v>43414</v>
      </c>
      <c r="E121" s="15">
        <v>0</v>
      </c>
      <c r="F121" s="15">
        <v>1071983556</v>
      </c>
      <c r="G121" s="15">
        <v>10850911049</v>
      </c>
      <c r="H121" s="15">
        <v>11922894605</v>
      </c>
    </row>
    <row r="122" spans="2:8" x14ac:dyDescent="0.25">
      <c r="B122">
        <v>2018</v>
      </c>
      <c r="C122" t="s">
        <v>10</v>
      </c>
      <c r="D122" s="2">
        <v>43415</v>
      </c>
      <c r="E122" s="15">
        <v>0</v>
      </c>
      <c r="F122" s="15">
        <v>459421524</v>
      </c>
      <c r="G122" s="15">
        <v>4981468716</v>
      </c>
      <c r="H122" s="15">
        <v>5440890240</v>
      </c>
    </row>
    <row r="123" spans="2:8" x14ac:dyDescent="0.25">
      <c r="B123">
        <v>2018</v>
      </c>
      <c r="C123" t="s">
        <v>10</v>
      </c>
      <c r="D123" s="2">
        <v>43416</v>
      </c>
      <c r="E123" s="15">
        <v>0</v>
      </c>
      <c r="F123" s="15">
        <v>0</v>
      </c>
      <c r="G123" s="15">
        <v>1660489572</v>
      </c>
      <c r="H123" s="15">
        <v>1660489572</v>
      </c>
    </row>
    <row r="124" spans="2:8" x14ac:dyDescent="0.25">
      <c r="B124">
        <v>2018</v>
      </c>
      <c r="C124" t="s">
        <v>10</v>
      </c>
      <c r="D124" s="2">
        <v>43417</v>
      </c>
      <c r="E124" s="15">
        <v>1791684646121</v>
      </c>
      <c r="F124" s="15">
        <v>26849896632</v>
      </c>
      <c r="G124" s="15">
        <v>1099549919492</v>
      </c>
      <c r="H124" s="15">
        <v>2918084462245</v>
      </c>
    </row>
    <row r="125" spans="2:8" x14ac:dyDescent="0.25">
      <c r="B125">
        <v>2018</v>
      </c>
      <c r="C125" t="s">
        <v>10</v>
      </c>
      <c r="D125" s="2">
        <v>43418</v>
      </c>
      <c r="E125" s="15">
        <v>0</v>
      </c>
      <c r="F125" s="15">
        <v>0</v>
      </c>
      <c r="G125" s="15">
        <v>2490734358</v>
      </c>
      <c r="H125" s="15">
        <v>2490734358</v>
      </c>
    </row>
    <row r="126" spans="2:8" x14ac:dyDescent="0.25">
      <c r="B126">
        <v>2018</v>
      </c>
      <c r="C126" t="s">
        <v>10</v>
      </c>
      <c r="D126" s="2">
        <v>43419</v>
      </c>
      <c r="E126" s="15">
        <v>0</v>
      </c>
      <c r="F126" s="15">
        <v>0</v>
      </c>
      <c r="G126" s="15">
        <v>3320979144</v>
      </c>
      <c r="H126" s="15">
        <v>3320979144</v>
      </c>
    </row>
    <row r="127" spans="2:8" x14ac:dyDescent="0.25">
      <c r="B127">
        <v>2018</v>
      </c>
      <c r="C127" t="s">
        <v>10</v>
      </c>
      <c r="D127" s="2">
        <v>43420</v>
      </c>
      <c r="E127" s="15">
        <v>0</v>
      </c>
      <c r="F127" s="15">
        <v>379994804</v>
      </c>
      <c r="G127" s="15">
        <v>4151223930</v>
      </c>
      <c r="H127" s="15">
        <v>4531218734</v>
      </c>
    </row>
    <row r="128" spans="2:8" x14ac:dyDescent="0.25">
      <c r="B128">
        <v>2018</v>
      </c>
      <c r="C128" t="s">
        <v>10</v>
      </c>
      <c r="D128" s="2">
        <v>43421</v>
      </c>
      <c r="E128" s="15">
        <v>0</v>
      </c>
      <c r="F128" s="15">
        <v>153140508</v>
      </c>
      <c r="G128" s="15">
        <v>6641958288</v>
      </c>
      <c r="H128" s="15">
        <v>6795098796</v>
      </c>
    </row>
    <row r="129" spans="2:8" x14ac:dyDescent="0.25">
      <c r="B129">
        <v>2018</v>
      </c>
      <c r="C129" t="s">
        <v>10</v>
      </c>
      <c r="D129" s="2">
        <v>43422</v>
      </c>
      <c r="E129" s="15">
        <v>0</v>
      </c>
      <c r="F129" s="15">
        <v>0</v>
      </c>
      <c r="G129" s="15">
        <v>4151223930</v>
      </c>
      <c r="H129" s="15">
        <v>4151223930</v>
      </c>
    </row>
    <row r="130" spans="2:8" x14ac:dyDescent="0.25">
      <c r="B130">
        <v>2018</v>
      </c>
      <c r="C130" t="s">
        <v>10</v>
      </c>
      <c r="D130" s="2">
        <v>43423</v>
      </c>
      <c r="E130" s="15">
        <v>0</v>
      </c>
      <c r="F130" s="15">
        <v>686275820</v>
      </c>
      <c r="G130" s="15">
        <v>5811713502</v>
      </c>
      <c r="H130" s="15">
        <v>6497989322</v>
      </c>
    </row>
    <row r="131" spans="2:8" x14ac:dyDescent="0.25">
      <c r="B131">
        <v>2018</v>
      </c>
      <c r="C131" t="s">
        <v>10</v>
      </c>
      <c r="D131" s="2">
        <v>43424</v>
      </c>
      <c r="E131" s="15">
        <v>0</v>
      </c>
      <c r="F131" s="15">
        <v>0</v>
      </c>
      <c r="G131" s="15">
        <v>9132692646</v>
      </c>
      <c r="H131" s="15">
        <v>9132692646</v>
      </c>
    </row>
    <row r="132" spans="2:8" x14ac:dyDescent="0.25">
      <c r="B132">
        <v>2018</v>
      </c>
      <c r="C132" t="s">
        <v>10</v>
      </c>
      <c r="D132" s="2">
        <v>43425</v>
      </c>
      <c r="E132" s="15">
        <v>0</v>
      </c>
      <c r="F132" s="15">
        <v>0</v>
      </c>
      <c r="G132" s="15">
        <v>3320979144</v>
      </c>
      <c r="H132" s="15">
        <v>3320979144</v>
      </c>
    </row>
    <row r="133" spans="2:8" x14ac:dyDescent="0.25">
      <c r="B133">
        <v>2018</v>
      </c>
      <c r="C133" t="s">
        <v>10</v>
      </c>
      <c r="D133" s="2">
        <v>43426</v>
      </c>
      <c r="E133" s="15">
        <v>0</v>
      </c>
      <c r="F133" s="15">
        <v>379994804</v>
      </c>
      <c r="G133" s="15">
        <v>4981468716</v>
      </c>
      <c r="H133" s="15">
        <v>5361463520</v>
      </c>
    </row>
    <row r="134" spans="2:8" x14ac:dyDescent="0.25">
      <c r="B134">
        <v>2018</v>
      </c>
      <c r="C134" t="s">
        <v>10</v>
      </c>
      <c r="D134" s="2">
        <v>43427</v>
      </c>
      <c r="E134" s="15">
        <v>0</v>
      </c>
      <c r="F134" s="15">
        <v>0</v>
      </c>
      <c r="G134" s="15">
        <v>5811713502</v>
      </c>
      <c r="H134" s="15">
        <v>5811713502</v>
      </c>
    </row>
    <row r="135" spans="2:8" x14ac:dyDescent="0.25">
      <c r="B135">
        <v>2018</v>
      </c>
      <c r="C135" t="s">
        <v>10</v>
      </c>
      <c r="D135" s="2">
        <v>43428</v>
      </c>
      <c r="E135" s="15">
        <v>0</v>
      </c>
      <c r="F135" s="15">
        <v>612562032</v>
      </c>
      <c r="G135" s="15">
        <v>4151223930</v>
      </c>
      <c r="H135" s="15">
        <v>4763785962</v>
      </c>
    </row>
    <row r="136" spans="2:8" x14ac:dyDescent="0.25">
      <c r="B136">
        <v>2018</v>
      </c>
      <c r="C136" t="s">
        <v>10</v>
      </c>
      <c r="D136" s="2">
        <v>43429</v>
      </c>
      <c r="E136" s="15">
        <v>0</v>
      </c>
      <c r="F136" s="15">
        <v>0</v>
      </c>
      <c r="G136" s="15">
        <v>11681155835</v>
      </c>
      <c r="H136" s="15">
        <v>11681155835</v>
      </c>
    </row>
    <row r="137" spans="2:8" x14ac:dyDescent="0.25">
      <c r="B137">
        <v>2018</v>
      </c>
      <c r="C137" t="s">
        <v>10</v>
      </c>
      <c r="D137" s="2">
        <v>43430</v>
      </c>
      <c r="E137" s="15">
        <v>0</v>
      </c>
      <c r="F137" s="15">
        <v>306281016</v>
      </c>
      <c r="G137" s="15">
        <v>8302447860</v>
      </c>
      <c r="H137" s="15">
        <v>8608728876</v>
      </c>
    </row>
    <row r="138" spans="2:8" x14ac:dyDescent="0.25">
      <c r="B138">
        <v>2018</v>
      </c>
      <c r="C138" t="s">
        <v>10</v>
      </c>
      <c r="D138" s="2">
        <v>43431</v>
      </c>
      <c r="E138" s="15">
        <v>0</v>
      </c>
      <c r="F138" s="15">
        <v>306281016</v>
      </c>
      <c r="G138" s="15">
        <v>3320979144</v>
      </c>
      <c r="H138" s="15">
        <v>3627260160</v>
      </c>
    </row>
    <row r="139" spans="2:8" x14ac:dyDescent="0.25">
      <c r="B139">
        <v>2018</v>
      </c>
      <c r="C139" t="s">
        <v>10</v>
      </c>
      <c r="D139" s="2">
        <v>43432</v>
      </c>
      <c r="E139" s="15">
        <v>0</v>
      </c>
      <c r="F139" s="15">
        <v>0</v>
      </c>
      <c r="G139" s="15">
        <v>6641958288</v>
      </c>
      <c r="H139" s="15">
        <v>6641958288</v>
      </c>
    </row>
    <row r="140" spans="2:8" x14ac:dyDescent="0.25">
      <c r="B140">
        <v>2018</v>
      </c>
      <c r="C140" t="s">
        <v>10</v>
      </c>
      <c r="D140" s="2">
        <v>43433</v>
      </c>
      <c r="E140" s="15">
        <v>0</v>
      </c>
      <c r="F140" s="15">
        <v>153140508</v>
      </c>
      <c r="G140" s="15">
        <v>3320979144</v>
      </c>
      <c r="H140" s="15">
        <v>3474119652</v>
      </c>
    </row>
    <row r="141" spans="2:8" x14ac:dyDescent="0.25">
      <c r="B141">
        <v>2018</v>
      </c>
      <c r="C141" t="s">
        <v>10</v>
      </c>
      <c r="D141" s="2">
        <v>43434</v>
      </c>
      <c r="E141" s="15">
        <v>0</v>
      </c>
      <c r="F141" s="15">
        <v>0</v>
      </c>
      <c r="G141" s="15">
        <v>2490734358</v>
      </c>
      <c r="H141" s="15">
        <v>2490734358</v>
      </c>
    </row>
    <row r="142" spans="2:8" x14ac:dyDescent="0.25">
      <c r="B142">
        <v>2018</v>
      </c>
      <c r="C142" t="s">
        <v>11</v>
      </c>
      <c r="D142" s="2">
        <v>43435</v>
      </c>
      <c r="E142" s="15">
        <v>0</v>
      </c>
      <c r="F142" s="15">
        <v>189997402</v>
      </c>
      <c r="G142" s="15">
        <v>4981468716</v>
      </c>
      <c r="H142" s="15">
        <v>5171466118</v>
      </c>
    </row>
    <row r="143" spans="2:8" x14ac:dyDescent="0.25">
      <c r="B143">
        <v>2018</v>
      </c>
      <c r="C143" t="s">
        <v>11</v>
      </c>
      <c r="D143" s="2">
        <v>43436</v>
      </c>
      <c r="E143" s="15">
        <v>0</v>
      </c>
      <c r="F143" s="15">
        <v>189997402</v>
      </c>
      <c r="G143" s="15">
        <v>4151223930</v>
      </c>
      <c r="H143" s="15">
        <v>4341221332</v>
      </c>
    </row>
    <row r="144" spans="2:8" x14ac:dyDescent="0.25">
      <c r="B144">
        <v>2018</v>
      </c>
      <c r="C144" t="s">
        <v>11</v>
      </c>
      <c r="D144" s="2">
        <v>43437</v>
      </c>
      <c r="E144" s="15">
        <v>0</v>
      </c>
      <c r="F144" s="15">
        <v>0</v>
      </c>
      <c r="G144" s="15">
        <v>5811713502</v>
      </c>
      <c r="H144" s="15">
        <v>5811713502</v>
      </c>
    </row>
    <row r="145" spans="2:8" x14ac:dyDescent="0.25">
      <c r="B145">
        <v>2018</v>
      </c>
      <c r="C145" t="s">
        <v>11</v>
      </c>
      <c r="D145" s="2">
        <v>43438</v>
      </c>
      <c r="E145" s="15">
        <v>0</v>
      </c>
      <c r="F145" s="15">
        <v>153140508</v>
      </c>
      <c r="G145" s="15">
        <v>830244786</v>
      </c>
      <c r="H145" s="15">
        <v>983385294</v>
      </c>
    </row>
    <row r="146" spans="2:8" x14ac:dyDescent="0.25">
      <c r="B146">
        <v>2018</v>
      </c>
      <c r="C146" t="s">
        <v>11</v>
      </c>
      <c r="D146" s="2">
        <v>43439</v>
      </c>
      <c r="E146" s="15">
        <v>0</v>
      </c>
      <c r="F146" s="15">
        <v>459421524</v>
      </c>
      <c r="G146" s="15">
        <v>4151223930</v>
      </c>
      <c r="H146" s="15">
        <v>4610645454</v>
      </c>
    </row>
    <row r="147" spans="2:8" x14ac:dyDescent="0.25">
      <c r="B147">
        <v>2018</v>
      </c>
      <c r="C147" t="s">
        <v>11</v>
      </c>
      <c r="D147" s="2">
        <v>43440</v>
      </c>
      <c r="E147" s="15">
        <v>0</v>
      </c>
      <c r="F147" s="15">
        <v>0</v>
      </c>
      <c r="G147" s="15">
        <v>7472203074</v>
      </c>
      <c r="H147" s="15">
        <v>7472203074</v>
      </c>
    </row>
    <row r="148" spans="2:8" x14ac:dyDescent="0.25">
      <c r="B148">
        <v>2018</v>
      </c>
      <c r="C148" t="s">
        <v>11</v>
      </c>
      <c r="D148" s="2">
        <v>43441</v>
      </c>
      <c r="E148" s="15">
        <v>0</v>
      </c>
      <c r="F148" s="15">
        <v>0</v>
      </c>
      <c r="G148" s="15">
        <v>2490734358</v>
      </c>
      <c r="H148" s="15">
        <v>2490734358</v>
      </c>
    </row>
    <row r="149" spans="2:8" x14ac:dyDescent="0.25">
      <c r="B149">
        <v>2018</v>
      </c>
      <c r="C149" t="s">
        <v>11</v>
      </c>
      <c r="D149" s="2">
        <v>43442</v>
      </c>
      <c r="E149" s="15">
        <v>0</v>
      </c>
      <c r="F149" s="15">
        <v>306281016</v>
      </c>
      <c r="G149" s="15">
        <v>4981468716</v>
      </c>
      <c r="H149" s="15">
        <v>5287749732</v>
      </c>
    </row>
    <row r="150" spans="2:8" x14ac:dyDescent="0.25">
      <c r="B150">
        <v>2018</v>
      </c>
      <c r="C150" t="s">
        <v>11</v>
      </c>
      <c r="D150" s="2">
        <v>43443</v>
      </c>
      <c r="E150" s="15">
        <v>0</v>
      </c>
      <c r="F150" s="15">
        <v>379994804</v>
      </c>
      <c r="G150" s="15">
        <v>2490734358</v>
      </c>
      <c r="H150" s="15">
        <v>2870729162</v>
      </c>
    </row>
    <row r="151" spans="2:8" x14ac:dyDescent="0.25">
      <c r="B151">
        <v>2018</v>
      </c>
      <c r="C151" t="s">
        <v>11</v>
      </c>
      <c r="D151" s="2">
        <v>43444</v>
      </c>
      <c r="E151" s="15">
        <v>0</v>
      </c>
      <c r="F151" s="15">
        <v>306281016</v>
      </c>
      <c r="G151" s="15">
        <v>4981468716</v>
      </c>
      <c r="H151" s="15">
        <v>5287749732</v>
      </c>
    </row>
    <row r="152" spans="2:8" x14ac:dyDescent="0.25">
      <c r="B152">
        <v>2018</v>
      </c>
      <c r="C152" t="s">
        <v>11</v>
      </c>
      <c r="D152" s="2">
        <v>43445</v>
      </c>
      <c r="E152" s="15">
        <v>0</v>
      </c>
      <c r="F152" s="15">
        <v>0</v>
      </c>
      <c r="G152" s="15">
        <v>4151223930</v>
      </c>
      <c r="H152" s="15">
        <v>4151223930</v>
      </c>
    </row>
    <row r="153" spans="2:8" x14ac:dyDescent="0.25">
      <c r="B153">
        <v>2018</v>
      </c>
      <c r="C153" t="s">
        <v>11</v>
      </c>
      <c r="D153" s="2">
        <v>43446</v>
      </c>
      <c r="E153" s="15">
        <v>0</v>
      </c>
      <c r="F153" s="15">
        <v>306281016</v>
      </c>
      <c r="G153" s="15">
        <v>4151223930</v>
      </c>
      <c r="H153" s="15">
        <v>4457504946</v>
      </c>
    </row>
    <row r="154" spans="2:8" x14ac:dyDescent="0.25">
      <c r="B154">
        <v>2018</v>
      </c>
      <c r="C154" t="s">
        <v>11</v>
      </c>
      <c r="D154" s="2">
        <v>43447</v>
      </c>
      <c r="E154" s="15">
        <v>1506465750456</v>
      </c>
      <c r="F154" s="15">
        <v>16292048142</v>
      </c>
      <c r="G154" s="15">
        <v>819720627203</v>
      </c>
      <c r="H154" s="15">
        <v>2342478425801</v>
      </c>
    </row>
    <row r="155" spans="2:8" x14ac:dyDescent="0.25">
      <c r="B155">
        <v>2018</v>
      </c>
      <c r="C155" t="s">
        <v>11</v>
      </c>
      <c r="D155" s="2">
        <v>43448</v>
      </c>
      <c r="E155" s="15">
        <v>0</v>
      </c>
      <c r="F155" s="15">
        <v>569992206</v>
      </c>
      <c r="G155" s="15">
        <v>10850911049</v>
      </c>
      <c r="H155" s="15">
        <v>11420903255</v>
      </c>
    </row>
    <row r="156" spans="2:8" x14ac:dyDescent="0.25">
      <c r="B156">
        <v>2018</v>
      </c>
      <c r="C156" t="s">
        <v>11</v>
      </c>
      <c r="D156" s="2">
        <v>43449</v>
      </c>
      <c r="E156" s="15">
        <v>0</v>
      </c>
      <c r="F156" s="15">
        <v>0</v>
      </c>
      <c r="G156" s="15">
        <v>9132692646</v>
      </c>
      <c r="H156" s="15">
        <v>9132692646</v>
      </c>
    </row>
    <row r="157" spans="2:8" x14ac:dyDescent="0.25">
      <c r="B157">
        <v>2018</v>
      </c>
      <c r="C157" t="s">
        <v>11</v>
      </c>
      <c r="D157" s="2">
        <v>43450</v>
      </c>
      <c r="E157" s="15">
        <v>0</v>
      </c>
      <c r="F157" s="15">
        <v>306281016</v>
      </c>
      <c r="G157" s="15">
        <v>3320979144</v>
      </c>
      <c r="H157" s="15">
        <v>3627260160</v>
      </c>
    </row>
    <row r="158" spans="2:8" x14ac:dyDescent="0.25">
      <c r="B158">
        <v>2018</v>
      </c>
      <c r="C158" t="s">
        <v>11</v>
      </c>
      <c r="D158" s="2">
        <v>43451</v>
      </c>
      <c r="E158" s="15">
        <v>0</v>
      </c>
      <c r="F158" s="15">
        <v>0</v>
      </c>
      <c r="G158" s="15">
        <v>4981468716</v>
      </c>
      <c r="H158" s="15">
        <v>4981468716</v>
      </c>
    </row>
    <row r="159" spans="2:8" x14ac:dyDescent="0.25">
      <c r="B159">
        <v>2018</v>
      </c>
      <c r="C159" t="s">
        <v>11</v>
      </c>
      <c r="D159" s="2">
        <v>43452</v>
      </c>
      <c r="E159" s="15">
        <v>0</v>
      </c>
      <c r="F159" s="15">
        <v>0</v>
      </c>
      <c r="G159" s="15">
        <v>4151223930</v>
      </c>
      <c r="H159" s="15">
        <v>4151223930</v>
      </c>
    </row>
    <row r="160" spans="2:8" x14ac:dyDescent="0.25">
      <c r="B160">
        <v>2018</v>
      </c>
      <c r="C160" t="s">
        <v>11</v>
      </c>
      <c r="D160" s="2">
        <v>43453</v>
      </c>
      <c r="E160" s="15">
        <v>0</v>
      </c>
      <c r="F160" s="15">
        <v>0</v>
      </c>
      <c r="G160" s="15">
        <v>4981468716</v>
      </c>
      <c r="H160" s="15">
        <v>4981468716</v>
      </c>
    </row>
    <row r="161" spans="2:8" x14ac:dyDescent="0.25">
      <c r="B161">
        <v>2018</v>
      </c>
      <c r="C161" t="s">
        <v>11</v>
      </c>
      <c r="D161" s="2">
        <v>43454</v>
      </c>
      <c r="E161" s="15">
        <v>0</v>
      </c>
      <c r="F161" s="15">
        <v>1071983556</v>
      </c>
      <c r="G161" s="15">
        <v>19153358909</v>
      </c>
      <c r="H161" s="15">
        <v>20225342465</v>
      </c>
    </row>
    <row r="162" spans="2:8" x14ac:dyDescent="0.25">
      <c r="B162">
        <v>2018</v>
      </c>
      <c r="C162" t="s">
        <v>11</v>
      </c>
      <c r="D162" s="2">
        <v>43455</v>
      </c>
      <c r="E162" s="15">
        <v>0</v>
      </c>
      <c r="F162" s="15">
        <v>0</v>
      </c>
      <c r="G162" s="15">
        <v>5811713502</v>
      </c>
      <c r="H162" s="15">
        <v>5811713502</v>
      </c>
    </row>
    <row r="163" spans="2:8" x14ac:dyDescent="0.25">
      <c r="B163">
        <v>2018</v>
      </c>
      <c r="C163" t="s">
        <v>11</v>
      </c>
      <c r="D163" s="2">
        <v>43456</v>
      </c>
      <c r="E163" s="15">
        <v>0</v>
      </c>
      <c r="F163" s="15">
        <v>0</v>
      </c>
      <c r="G163" s="15">
        <v>1660489572</v>
      </c>
      <c r="H163" s="15">
        <v>1660489572</v>
      </c>
    </row>
    <row r="164" spans="2:8" x14ac:dyDescent="0.25">
      <c r="B164">
        <v>2018</v>
      </c>
      <c r="C164" t="s">
        <v>11</v>
      </c>
      <c r="D164" s="2">
        <v>43457</v>
      </c>
      <c r="E164" s="15">
        <v>0</v>
      </c>
      <c r="F164" s="15">
        <v>306281016</v>
      </c>
      <c r="G164" s="15">
        <v>8302447860</v>
      </c>
      <c r="H164" s="15">
        <v>8608728876</v>
      </c>
    </row>
    <row r="165" spans="2:8" x14ac:dyDescent="0.25">
      <c r="B165">
        <v>2018</v>
      </c>
      <c r="C165" t="s">
        <v>11</v>
      </c>
      <c r="D165" s="2">
        <v>43458</v>
      </c>
      <c r="E165" s="15">
        <v>0</v>
      </c>
      <c r="F165" s="15">
        <v>0</v>
      </c>
      <c r="G165" s="15">
        <v>4151223930</v>
      </c>
      <c r="H165" s="15">
        <v>4151223930</v>
      </c>
    </row>
    <row r="166" spans="2:8" x14ac:dyDescent="0.25">
      <c r="B166">
        <v>2018</v>
      </c>
      <c r="C166" t="s">
        <v>11</v>
      </c>
      <c r="D166" s="2">
        <v>43459</v>
      </c>
      <c r="E166" s="15">
        <v>0</v>
      </c>
      <c r="F166" s="15">
        <v>0</v>
      </c>
      <c r="G166" s="15">
        <v>19211087740</v>
      </c>
      <c r="H166" s="15">
        <v>19211087740</v>
      </c>
    </row>
    <row r="167" spans="2:8" x14ac:dyDescent="0.25">
      <c r="B167">
        <v>2018</v>
      </c>
      <c r="C167" t="s">
        <v>11</v>
      </c>
      <c r="D167" s="2">
        <v>43460</v>
      </c>
      <c r="E167" s="15">
        <v>0</v>
      </c>
      <c r="F167" s="15">
        <v>0</v>
      </c>
      <c r="G167" s="15">
        <v>4151223930</v>
      </c>
      <c r="H167" s="15">
        <v>4151223930</v>
      </c>
    </row>
    <row r="168" spans="2:8" x14ac:dyDescent="0.25">
      <c r="B168">
        <v>2018</v>
      </c>
      <c r="C168" t="s">
        <v>11</v>
      </c>
      <c r="D168" s="2">
        <v>43461</v>
      </c>
      <c r="E168" s="15">
        <v>0</v>
      </c>
      <c r="F168" s="15">
        <v>306281016</v>
      </c>
      <c r="G168" s="15">
        <v>9132692646</v>
      </c>
      <c r="H168" s="15">
        <v>9438973662</v>
      </c>
    </row>
    <row r="169" spans="2:8" x14ac:dyDescent="0.25">
      <c r="B169">
        <v>2018</v>
      </c>
      <c r="C169" t="s">
        <v>11</v>
      </c>
      <c r="D169" s="2">
        <v>43462</v>
      </c>
      <c r="E169" s="15">
        <v>0</v>
      </c>
      <c r="F169" s="15">
        <v>459421524</v>
      </c>
      <c r="G169" s="15">
        <v>5811713502</v>
      </c>
      <c r="H169" s="15">
        <v>6271135026</v>
      </c>
    </row>
    <row r="170" spans="2:8" x14ac:dyDescent="0.25">
      <c r="B170">
        <v>2018</v>
      </c>
      <c r="C170" t="s">
        <v>11</v>
      </c>
      <c r="D170" s="2">
        <v>43463</v>
      </c>
      <c r="E170" s="15">
        <v>0</v>
      </c>
      <c r="F170" s="15">
        <v>306281016</v>
      </c>
      <c r="G170" s="15">
        <v>3320979144</v>
      </c>
      <c r="H170" s="15">
        <v>3627260160</v>
      </c>
    </row>
    <row r="171" spans="2:8" x14ac:dyDescent="0.25">
      <c r="B171">
        <v>2018</v>
      </c>
      <c r="C171" t="s">
        <v>11</v>
      </c>
      <c r="D171" s="2">
        <v>43464</v>
      </c>
      <c r="E171" s="15">
        <v>0</v>
      </c>
      <c r="F171" s="15">
        <v>0</v>
      </c>
      <c r="G171" s="15">
        <v>4981468716</v>
      </c>
      <c r="H171" s="15">
        <v>4981468716</v>
      </c>
    </row>
    <row r="172" spans="2:8" x14ac:dyDescent="0.25">
      <c r="B172">
        <v>2018</v>
      </c>
      <c r="C172" t="s">
        <v>11</v>
      </c>
      <c r="D172" s="2">
        <v>43465</v>
      </c>
      <c r="E172" s="15">
        <v>0</v>
      </c>
      <c r="F172" s="15">
        <v>765702540</v>
      </c>
      <c r="G172" s="15">
        <v>9132692646</v>
      </c>
      <c r="H172" s="15">
        <v>9898395186</v>
      </c>
    </row>
    <row r="173" spans="2:8" x14ac:dyDescent="0.25">
      <c r="B173">
        <v>2019</v>
      </c>
      <c r="C173" t="s">
        <v>12</v>
      </c>
      <c r="D173" s="2">
        <v>43466</v>
      </c>
      <c r="E173" s="15">
        <v>0</v>
      </c>
      <c r="F173" s="15">
        <v>569992206</v>
      </c>
      <c r="G173" s="15">
        <v>12511400621</v>
      </c>
      <c r="H173" s="15">
        <v>13081392827</v>
      </c>
    </row>
    <row r="174" spans="2:8" x14ac:dyDescent="0.25">
      <c r="B174">
        <v>2019</v>
      </c>
      <c r="C174" t="s">
        <v>12</v>
      </c>
      <c r="D174" s="2">
        <v>43467</v>
      </c>
      <c r="E174" s="15">
        <v>0</v>
      </c>
      <c r="F174" s="15">
        <v>918843048</v>
      </c>
      <c r="G174" s="15">
        <v>5811713502</v>
      </c>
      <c r="H174" s="15">
        <v>6730556550</v>
      </c>
    </row>
    <row r="175" spans="2:8" x14ac:dyDescent="0.25">
      <c r="B175">
        <v>2019</v>
      </c>
      <c r="C175" t="s">
        <v>12</v>
      </c>
      <c r="D175" s="2">
        <v>43468</v>
      </c>
      <c r="E175" s="15">
        <v>0</v>
      </c>
      <c r="F175" s="15">
        <v>379994804</v>
      </c>
      <c r="G175" s="15">
        <v>4981468716</v>
      </c>
      <c r="H175" s="15">
        <v>5361463520</v>
      </c>
    </row>
    <row r="176" spans="2:8" x14ac:dyDescent="0.25">
      <c r="B176">
        <v>2019</v>
      </c>
      <c r="C176" t="s">
        <v>12</v>
      </c>
      <c r="D176" s="2">
        <v>43469</v>
      </c>
      <c r="E176" s="15">
        <v>0</v>
      </c>
      <c r="F176" s="15">
        <v>459421524</v>
      </c>
      <c r="G176" s="15">
        <v>6641958288</v>
      </c>
      <c r="H176" s="15">
        <v>7101379812</v>
      </c>
    </row>
    <row r="177" spans="2:8" x14ac:dyDescent="0.25">
      <c r="B177">
        <v>2019</v>
      </c>
      <c r="C177" t="s">
        <v>12</v>
      </c>
      <c r="D177" s="2">
        <v>43470</v>
      </c>
      <c r="E177" s="15">
        <v>0</v>
      </c>
      <c r="F177" s="15">
        <v>306281016</v>
      </c>
      <c r="G177" s="15">
        <v>3320979144</v>
      </c>
      <c r="H177" s="15">
        <v>3627260160</v>
      </c>
    </row>
    <row r="178" spans="2:8" x14ac:dyDescent="0.25">
      <c r="B178">
        <v>2019</v>
      </c>
      <c r="C178" t="s">
        <v>12</v>
      </c>
      <c r="D178" s="2">
        <v>43471</v>
      </c>
      <c r="E178" s="15">
        <v>0</v>
      </c>
      <c r="F178" s="15">
        <v>459421524</v>
      </c>
      <c r="G178" s="15">
        <v>4151223930</v>
      </c>
      <c r="H178" s="15">
        <v>4610645454</v>
      </c>
    </row>
    <row r="179" spans="2:8" x14ac:dyDescent="0.25">
      <c r="B179">
        <v>2019</v>
      </c>
      <c r="C179" t="s">
        <v>12</v>
      </c>
      <c r="D179" s="2">
        <v>43472</v>
      </c>
      <c r="E179" s="15">
        <v>0</v>
      </c>
      <c r="F179" s="15">
        <v>189997402</v>
      </c>
      <c r="G179" s="15">
        <v>5811713502</v>
      </c>
      <c r="H179" s="15">
        <v>6001710904</v>
      </c>
    </row>
    <row r="180" spans="2:8" x14ac:dyDescent="0.25">
      <c r="B180">
        <v>2019</v>
      </c>
      <c r="C180" t="s">
        <v>12</v>
      </c>
      <c r="D180" s="2">
        <v>43473</v>
      </c>
      <c r="E180" s="15">
        <v>0</v>
      </c>
      <c r="F180" s="15">
        <v>0</v>
      </c>
      <c r="G180" s="15">
        <v>3320979144</v>
      </c>
      <c r="H180" s="15">
        <v>3320979144</v>
      </c>
    </row>
    <row r="181" spans="2:8" x14ac:dyDescent="0.25">
      <c r="B181">
        <v>2019</v>
      </c>
      <c r="C181" t="s">
        <v>12</v>
      </c>
      <c r="D181" s="2">
        <v>43474</v>
      </c>
      <c r="E181" s="15">
        <v>0</v>
      </c>
      <c r="F181" s="15">
        <v>1145697344</v>
      </c>
      <c r="G181" s="15">
        <v>5811713502</v>
      </c>
      <c r="H181" s="15">
        <v>6957410846</v>
      </c>
    </row>
    <row r="182" spans="2:8" x14ac:dyDescent="0.25">
      <c r="B182">
        <v>2019</v>
      </c>
      <c r="C182" t="s">
        <v>12</v>
      </c>
      <c r="D182" s="2">
        <v>43475</v>
      </c>
      <c r="E182" s="15">
        <v>0</v>
      </c>
      <c r="F182" s="15">
        <v>0</v>
      </c>
      <c r="G182" s="15">
        <v>7472203074</v>
      </c>
      <c r="H182" s="15">
        <v>7472203074</v>
      </c>
    </row>
    <row r="183" spans="2:8" x14ac:dyDescent="0.25">
      <c r="B183">
        <v>2019</v>
      </c>
      <c r="C183" t="s">
        <v>12</v>
      </c>
      <c r="D183" s="2">
        <v>43476</v>
      </c>
      <c r="E183" s="15">
        <v>0</v>
      </c>
      <c r="F183" s="15">
        <v>0</v>
      </c>
      <c r="G183" s="15">
        <v>5811713502</v>
      </c>
      <c r="H183" s="15">
        <v>5811713502</v>
      </c>
    </row>
    <row r="184" spans="2:8" x14ac:dyDescent="0.25">
      <c r="B184">
        <v>2019</v>
      </c>
      <c r="C184" t="s">
        <v>12</v>
      </c>
      <c r="D184" s="2">
        <v>43477</v>
      </c>
      <c r="E184" s="15">
        <v>0</v>
      </c>
      <c r="F184" s="15">
        <v>306281016</v>
      </c>
      <c r="G184" s="15">
        <v>4981468716</v>
      </c>
      <c r="H184" s="15">
        <v>5287749732</v>
      </c>
    </row>
    <row r="185" spans="2:8" x14ac:dyDescent="0.25">
      <c r="B185">
        <v>2019</v>
      </c>
      <c r="C185" t="s">
        <v>12</v>
      </c>
      <c r="D185" s="2">
        <v>43478</v>
      </c>
      <c r="E185" s="15">
        <v>476284456978</v>
      </c>
      <c r="F185" s="15">
        <v>13736942264</v>
      </c>
      <c r="G185" s="15">
        <v>276206568721</v>
      </c>
      <c r="H185" s="15">
        <v>766227967963</v>
      </c>
    </row>
    <row r="186" spans="2:8" x14ac:dyDescent="0.25">
      <c r="B186">
        <v>2019</v>
      </c>
      <c r="C186" t="s">
        <v>12</v>
      </c>
      <c r="D186" s="2">
        <v>43479</v>
      </c>
      <c r="E186" s="15">
        <v>0</v>
      </c>
      <c r="F186" s="15">
        <v>0</v>
      </c>
      <c r="G186" s="15">
        <v>3320979144</v>
      </c>
      <c r="H186" s="15">
        <v>3320979144</v>
      </c>
    </row>
    <row r="187" spans="2:8" x14ac:dyDescent="0.25">
      <c r="B187">
        <v>2019</v>
      </c>
      <c r="C187" t="s">
        <v>12</v>
      </c>
      <c r="D187" s="2">
        <v>43480</v>
      </c>
      <c r="E187" s="15">
        <v>0</v>
      </c>
      <c r="F187" s="15">
        <v>0</v>
      </c>
      <c r="G187" s="15">
        <v>20041332526</v>
      </c>
      <c r="H187" s="15">
        <v>20041332526</v>
      </c>
    </row>
    <row r="188" spans="2:8" x14ac:dyDescent="0.25">
      <c r="B188">
        <v>2019</v>
      </c>
      <c r="C188" t="s">
        <v>12</v>
      </c>
      <c r="D188" s="2">
        <v>43481</v>
      </c>
      <c r="E188" s="15">
        <v>0</v>
      </c>
      <c r="F188" s="15">
        <v>0</v>
      </c>
      <c r="G188" s="15">
        <v>4981468716</v>
      </c>
      <c r="H188" s="15">
        <v>4981468716</v>
      </c>
    </row>
    <row r="189" spans="2:8" x14ac:dyDescent="0.25">
      <c r="B189">
        <v>2019</v>
      </c>
      <c r="C189" t="s">
        <v>12</v>
      </c>
      <c r="D189" s="2">
        <v>43482</v>
      </c>
      <c r="E189" s="15">
        <v>0</v>
      </c>
      <c r="F189" s="15">
        <v>306281016</v>
      </c>
      <c r="G189" s="15">
        <v>1660489572</v>
      </c>
      <c r="H189" s="15">
        <v>1966770588</v>
      </c>
    </row>
    <row r="190" spans="2:8" x14ac:dyDescent="0.25">
      <c r="B190">
        <v>2019</v>
      </c>
      <c r="C190" t="s">
        <v>12</v>
      </c>
      <c r="D190" s="2">
        <v>43483</v>
      </c>
      <c r="E190" s="15">
        <v>0</v>
      </c>
      <c r="F190" s="15">
        <v>0</v>
      </c>
      <c r="G190" s="15">
        <v>4981468716</v>
      </c>
      <c r="H190" s="15">
        <v>4981468716</v>
      </c>
    </row>
    <row r="191" spans="2:8" x14ac:dyDescent="0.25">
      <c r="B191">
        <v>2019</v>
      </c>
      <c r="C191" t="s">
        <v>12</v>
      </c>
      <c r="D191" s="2">
        <v>43484</v>
      </c>
      <c r="E191" s="15">
        <v>0</v>
      </c>
      <c r="F191" s="15">
        <v>612562032</v>
      </c>
      <c r="G191" s="15">
        <v>1660489572</v>
      </c>
      <c r="H191" s="15">
        <v>2273051604</v>
      </c>
    </row>
    <row r="192" spans="2:8" x14ac:dyDescent="0.25">
      <c r="B192">
        <v>2019</v>
      </c>
      <c r="C192" t="s">
        <v>12</v>
      </c>
      <c r="D192" s="2">
        <v>43485</v>
      </c>
      <c r="E192" s="15">
        <v>0</v>
      </c>
      <c r="F192" s="15">
        <v>189997402</v>
      </c>
      <c r="G192" s="15">
        <v>5811713502</v>
      </c>
      <c r="H192" s="15">
        <v>6001710904</v>
      </c>
    </row>
    <row r="193" spans="2:8" x14ac:dyDescent="0.25">
      <c r="B193">
        <v>2019</v>
      </c>
      <c r="C193" t="s">
        <v>12</v>
      </c>
      <c r="D193" s="2">
        <v>43486</v>
      </c>
      <c r="E193" s="15">
        <v>0</v>
      </c>
      <c r="F193" s="15">
        <v>0</v>
      </c>
      <c r="G193" s="15">
        <v>4981468716</v>
      </c>
      <c r="H193" s="15">
        <v>4981468716</v>
      </c>
    </row>
    <row r="194" spans="2:8" x14ac:dyDescent="0.25">
      <c r="B194">
        <v>2019</v>
      </c>
      <c r="C194" t="s">
        <v>12</v>
      </c>
      <c r="D194" s="2">
        <v>43487</v>
      </c>
      <c r="E194" s="15">
        <v>0</v>
      </c>
      <c r="F194" s="15">
        <v>0</v>
      </c>
      <c r="G194" s="15">
        <v>3320979144</v>
      </c>
      <c r="H194" s="15">
        <v>3320979144</v>
      </c>
    </row>
    <row r="195" spans="2:8" x14ac:dyDescent="0.25">
      <c r="B195">
        <v>2019</v>
      </c>
      <c r="C195" t="s">
        <v>12</v>
      </c>
      <c r="D195" s="2">
        <v>43488</v>
      </c>
      <c r="E195" s="15">
        <v>0</v>
      </c>
      <c r="F195" s="15">
        <v>0</v>
      </c>
      <c r="G195" s="15">
        <v>8302447860</v>
      </c>
      <c r="H195" s="15">
        <v>8302447860</v>
      </c>
    </row>
    <row r="196" spans="2:8" x14ac:dyDescent="0.25">
      <c r="B196">
        <v>2019</v>
      </c>
      <c r="C196" t="s">
        <v>12</v>
      </c>
      <c r="D196" s="2">
        <v>43489</v>
      </c>
      <c r="E196" s="15">
        <v>0</v>
      </c>
      <c r="F196" s="15">
        <v>0</v>
      </c>
      <c r="G196" s="15">
        <v>5811713502</v>
      </c>
      <c r="H196" s="15">
        <v>5811713502</v>
      </c>
    </row>
    <row r="197" spans="2:8" x14ac:dyDescent="0.25">
      <c r="B197">
        <v>2019</v>
      </c>
      <c r="C197" t="s">
        <v>12</v>
      </c>
      <c r="D197" s="2">
        <v>43490</v>
      </c>
      <c r="E197" s="15">
        <v>0</v>
      </c>
      <c r="F197" s="15">
        <v>569992206</v>
      </c>
      <c r="G197" s="15">
        <v>1660489572</v>
      </c>
      <c r="H197" s="15">
        <v>2230481778</v>
      </c>
    </row>
    <row r="198" spans="2:8" x14ac:dyDescent="0.25">
      <c r="B198">
        <v>2019</v>
      </c>
      <c r="C198" t="s">
        <v>12</v>
      </c>
      <c r="D198" s="2">
        <v>43491</v>
      </c>
      <c r="E198" s="15">
        <v>0</v>
      </c>
      <c r="F198" s="15">
        <v>0</v>
      </c>
      <c r="G198" s="15">
        <v>7472203074</v>
      </c>
      <c r="H198" s="15">
        <v>7472203074</v>
      </c>
    </row>
    <row r="199" spans="2:8" x14ac:dyDescent="0.25">
      <c r="B199">
        <v>2019</v>
      </c>
      <c r="C199" t="s">
        <v>12</v>
      </c>
      <c r="D199" s="2">
        <v>43492</v>
      </c>
      <c r="E199" s="15">
        <v>0</v>
      </c>
      <c r="F199" s="15">
        <v>459421524</v>
      </c>
      <c r="G199" s="15">
        <v>5811713502</v>
      </c>
      <c r="H199" s="15">
        <v>6271135026</v>
      </c>
    </row>
    <row r="200" spans="2:8" x14ac:dyDescent="0.25">
      <c r="B200">
        <v>2019</v>
      </c>
      <c r="C200" t="s">
        <v>12</v>
      </c>
      <c r="D200" s="2">
        <v>43493</v>
      </c>
      <c r="E200" s="15">
        <v>0</v>
      </c>
      <c r="F200" s="15">
        <v>0</v>
      </c>
      <c r="G200" s="15">
        <v>16720353382</v>
      </c>
      <c r="H200" s="15">
        <v>16720353382</v>
      </c>
    </row>
    <row r="201" spans="2:8" x14ac:dyDescent="0.25">
      <c r="B201">
        <v>2019</v>
      </c>
      <c r="C201" t="s">
        <v>12</v>
      </c>
      <c r="D201" s="2">
        <v>43494</v>
      </c>
      <c r="E201" s="15">
        <v>0</v>
      </c>
      <c r="F201" s="15">
        <v>306281016</v>
      </c>
      <c r="G201" s="15">
        <v>11681155835</v>
      </c>
      <c r="H201" s="15">
        <v>11987436851</v>
      </c>
    </row>
    <row r="202" spans="2:8" x14ac:dyDescent="0.25">
      <c r="B202">
        <v>2019</v>
      </c>
      <c r="C202" t="s">
        <v>12</v>
      </c>
      <c r="D202" s="2">
        <v>43495</v>
      </c>
      <c r="E202" s="15">
        <v>0</v>
      </c>
      <c r="F202" s="15">
        <v>612562032</v>
      </c>
      <c r="G202" s="15">
        <v>3320979144</v>
      </c>
      <c r="H202" s="15">
        <v>3933541176</v>
      </c>
    </row>
    <row r="203" spans="2:8" x14ac:dyDescent="0.25">
      <c r="B203">
        <v>2019</v>
      </c>
      <c r="C203" t="s">
        <v>12</v>
      </c>
      <c r="D203" s="2">
        <v>43496</v>
      </c>
      <c r="E203" s="15">
        <v>0</v>
      </c>
      <c r="F203" s="15">
        <v>459421524</v>
      </c>
      <c r="G203" s="15">
        <v>4981468716</v>
      </c>
      <c r="H203" s="15">
        <v>5440890240</v>
      </c>
    </row>
    <row r="204" spans="2:8" x14ac:dyDescent="0.25">
      <c r="B204">
        <v>2019</v>
      </c>
      <c r="C204" t="s">
        <v>13</v>
      </c>
      <c r="D204" s="2">
        <v>43497</v>
      </c>
      <c r="E204" s="15">
        <v>0</v>
      </c>
      <c r="F204" s="15">
        <v>0</v>
      </c>
      <c r="G204" s="15">
        <v>4981468716</v>
      </c>
      <c r="H204" s="15">
        <v>4981468716</v>
      </c>
    </row>
    <row r="205" spans="2:8" x14ac:dyDescent="0.25">
      <c r="B205">
        <v>2019</v>
      </c>
      <c r="C205" t="s">
        <v>13</v>
      </c>
      <c r="D205" s="2">
        <v>43498</v>
      </c>
      <c r="E205" s="15">
        <v>0</v>
      </c>
      <c r="F205" s="15">
        <v>0</v>
      </c>
      <c r="G205" s="15">
        <v>5811713502</v>
      </c>
      <c r="H205" s="15">
        <v>5811713502</v>
      </c>
    </row>
    <row r="206" spans="2:8" x14ac:dyDescent="0.25">
      <c r="B206">
        <v>2019</v>
      </c>
      <c r="C206" t="s">
        <v>13</v>
      </c>
      <c r="D206" s="2">
        <v>43499</v>
      </c>
      <c r="E206" s="15">
        <v>0</v>
      </c>
      <c r="F206" s="15">
        <v>0</v>
      </c>
      <c r="G206" s="15">
        <v>7472203074</v>
      </c>
      <c r="H206" s="15">
        <v>7472203074</v>
      </c>
    </row>
    <row r="207" spans="2:8" x14ac:dyDescent="0.25">
      <c r="B207">
        <v>2019</v>
      </c>
      <c r="C207" t="s">
        <v>13</v>
      </c>
      <c r="D207" s="2">
        <v>43500</v>
      </c>
      <c r="E207" s="15">
        <v>0</v>
      </c>
      <c r="F207" s="15">
        <v>0</v>
      </c>
      <c r="G207" s="15">
        <v>2490734358</v>
      </c>
      <c r="H207" s="15">
        <v>2490734358</v>
      </c>
    </row>
    <row r="208" spans="2:8" x14ac:dyDescent="0.25">
      <c r="B208">
        <v>2019</v>
      </c>
      <c r="C208" t="s">
        <v>13</v>
      </c>
      <c r="D208" s="2">
        <v>43501</v>
      </c>
      <c r="E208" s="15">
        <v>0</v>
      </c>
      <c r="F208" s="15">
        <v>459421524</v>
      </c>
      <c r="G208" s="15">
        <v>6641958288</v>
      </c>
      <c r="H208" s="15">
        <v>7101379812</v>
      </c>
    </row>
    <row r="209" spans="2:8" x14ac:dyDescent="0.25">
      <c r="B209">
        <v>2019</v>
      </c>
      <c r="C209" t="s">
        <v>13</v>
      </c>
      <c r="D209" s="2">
        <v>43502</v>
      </c>
      <c r="E209" s="15">
        <v>0</v>
      </c>
      <c r="F209" s="15">
        <v>1145697344</v>
      </c>
      <c r="G209" s="15">
        <v>830244786</v>
      </c>
      <c r="H209" s="15">
        <v>1975942130</v>
      </c>
    </row>
    <row r="210" spans="2:8" x14ac:dyDescent="0.25">
      <c r="B210">
        <v>2019</v>
      </c>
      <c r="C210" t="s">
        <v>13</v>
      </c>
      <c r="D210" s="2">
        <v>43503</v>
      </c>
      <c r="E210" s="15">
        <v>0</v>
      </c>
      <c r="F210" s="15">
        <v>0</v>
      </c>
      <c r="G210" s="15">
        <v>4151223930</v>
      </c>
      <c r="H210" s="15">
        <v>4151223930</v>
      </c>
    </row>
    <row r="211" spans="2:8" x14ac:dyDescent="0.25">
      <c r="B211">
        <v>2019</v>
      </c>
      <c r="C211" t="s">
        <v>13</v>
      </c>
      <c r="D211" s="2">
        <v>43504</v>
      </c>
      <c r="E211" s="15">
        <v>0</v>
      </c>
      <c r="F211" s="15">
        <v>459421524</v>
      </c>
      <c r="G211" s="15">
        <v>3320979144</v>
      </c>
      <c r="H211" s="15">
        <v>3780400668</v>
      </c>
    </row>
    <row r="212" spans="2:8" x14ac:dyDescent="0.25">
      <c r="B212">
        <v>2019</v>
      </c>
      <c r="C212" t="s">
        <v>13</v>
      </c>
      <c r="D212" s="2">
        <v>43505</v>
      </c>
      <c r="E212" s="15">
        <v>0</v>
      </c>
      <c r="F212" s="15">
        <v>459421524</v>
      </c>
      <c r="G212" s="15">
        <v>4151223930</v>
      </c>
      <c r="H212" s="15">
        <v>4610645454</v>
      </c>
    </row>
    <row r="213" spans="2:8" x14ac:dyDescent="0.25">
      <c r="B213">
        <v>2019</v>
      </c>
      <c r="C213" t="s">
        <v>13</v>
      </c>
      <c r="D213" s="2">
        <v>43506</v>
      </c>
      <c r="E213" s="15">
        <v>0</v>
      </c>
      <c r="F213" s="15">
        <v>306281016</v>
      </c>
      <c r="G213" s="15">
        <v>2490734358</v>
      </c>
      <c r="H213" s="15">
        <v>2797015374</v>
      </c>
    </row>
    <row r="214" spans="2:8" x14ac:dyDescent="0.25">
      <c r="B214">
        <v>2019</v>
      </c>
      <c r="C214" t="s">
        <v>13</v>
      </c>
      <c r="D214" s="2">
        <v>43507</v>
      </c>
      <c r="E214" s="15">
        <v>0</v>
      </c>
      <c r="F214" s="15">
        <v>802559434</v>
      </c>
      <c r="G214" s="15">
        <v>7472203074</v>
      </c>
      <c r="H214" s="15">
        <v>8274762508</v>
      </c>
    </row>
    <row r="215" spans="2:8" x14ac:dyDescent="0.25">
      <c r="B215">
        <v>2019</v>
      </c>
      <c r="C215" t="s">
        <v>13</v>
      </c>
      <c r="D215" s="2">
        <v>43508</v>
      </c>
      <c r="E215" s="15">
        <v>0</v>
      </c>
      <c r="F215" s="15">
        <v>569992206</v>
      </c>
      <c r="G215" s="15">
        <v>4981468716</v>
      </c>
      <c r="H215" s="15">
        <v>5551460922</v>
      </c>
    </row>
    <row r="216" spans="2:8" x14ac:dyDescent="0.25">
      <c r="B216">
        <v>2019</v>
      </c>
      <c r="C216" t="s">
        <v>13</v>
      </c>
      <c r="D216" s="2">
        <v>43509</v>
      </c>
      <c r="E216" s="15">
        <v>1330068040625</v>
      </c>
      <c r="F216" s="15">
        <v>23381660638</v>
      </c>
      <c r="G216" s="15">
        <v>686520501106</v>
      </c>
      <c r="H216" s="15">
        <v>2039970202369</v>
      </c>
    </row>
    <row r="217" spans="2:8" x14ac:dyDescent="0.25">
      <c r="B217">
        <v>2019</v>
      </c>
      <c r="C217" t="s">
        <v>13</v>
      </c>
      <c r="D217" s="2">
        <v>43510</v>
      </c>
      <c r="E217" s="15">
        <v>0</v>
      </c>
      <c r="F217" s="15">
        <v>379994804</v>
      </c>
      <c r="G217" s="15">
        <v>4151223930</v>
      </c>
      <c r="H217" s="15">
        <v>4531218734</v>
      </c>
    </row>
    <row r="218" spans="2:8" x14ac:dyDescent="0.25">
      <c r="B218">
        <v>2019</v>
      </c>
      <c r="C218" t="s">
        <v>13</v>
      </c>
      <c r="D218" s="2">
        <v>43511</v>
      </c>
      <c r="E218" s="15">
        <v>0</v>
      </c>
      <c r="F218" s="15">
        <v>0</v>
      </c>
      <c r="G218" s="15">
        <v>10850911049</v>
      </c>
      <c r="H218" s="15">
        <v>10850911049</v>
      </c>
    </row>
    <row r="219" spans="2:8" x14ac:dyDescent="0.25">
      <c r="B219">
        <v>2019</v>
      </c>
      <c r="C219" t="s">
        <v>13</v>
      </c>
      <c r="D219" s="2">
        <v>43512</v>
      </c>
      <c r="E219" s="15">
        <v>0</v>
      </c>
      <c r="F219" s="15">
        <v>918843048</v>
      </c>
      <c r="G219" s="15">
        <v>3320979144</v>
      </c>
      <c r="H219" s="15">
        <v>4239822192</v>
      </c>
    </row>
    <row r="220" spans="2:8" x14ac:dyDescent="0.25">
      <c r="B220">
        <v>2019</v>
      </c>
      <c r="C220" t="s">
        <v>13</v>
      </c>
      <c r="D220" s="2">
        <v>43513</v>
      </c>
      <c r="E220" s="15">
        <v>0</v>
      </c>
      <c r="F220" s="15">
        <v>0</v>
      </c>
      <c r="G220" s="15">
        <v>4981468716</v>
      </c>
      <c r="H220" s="15">
        <v>4981468716</v>
      </c>
    </row>
    <row r="221" spans="2:8" x14ac:dyDescent="0.25">
      <c r="B221">
        <v>2019</v>
      </c>
      <c r="C221" t="s">
        <v>13</v>
      </c>
      <c r="D221" s="2">
        <v>43514</v>
      </c>
      <c r="E221" s="15">
        <v>0</v>
      </c>
      <c r="F221" s="15">
        <v>1225124064</v>
      </c>
      <c r="G221" s="15">
        <v>4981468716</v>
      </c>
      <c r="H221" s="15">
        <v>6206592780</v>
      </c>
    </row>
    <row r="222" spans="2:8" x14ac:dyDescent="0.25">
      <c r="B222">
        <v>2019</v>
      </c>
      <c r="C222" t="s">
        <v>13</v>
      </c>
      <c r="D222" s="2">
        <v>43515</v>
      </c>
      <c r="E222" s="15">
        <v>0</v>
      </c>
      <c r="F222" s="15">
        <v>0</v>
      </c>
      <c r="G222" s="15">
        <v>4981468716</v>
      </c>
      <c r="H222" s="15">
        <v>4981468716</v>
      </c>
    </row>
    <row r="223" spans="2:8" x14ac:dyDescent="0.25">
      <c r="B223">
        <v>2019</v>
      </c>
      <c r="C223" t="s">
        <v>13</v>
      </c>
      <c r="D223" s="2">
        <v>43516</v>
      </c>
      <c r="E223" s="15">
        <v>0</v>
      </c>
      <c r="F223" s="15">
        <v>0</v>
      </c>
      <c r="G223" s="15">
        <v>3320979144</v>
      </c>
      <c r="H223" s="15">
        <v>3320979144</v>
      </c>
    </row>
    <row r="224" spans="2:8" x14ac:dyDescent="0.25">
      <c r="B224">
        <v>2019</v>
      </c>
      <c r="C224" t="s">
        <v>13</v>
      </c>
      <c r="D224" s="2">
        <v>43517</v>
      </c>
      <c r="E224" s="15">
        <v>0</v>
      </c>
      <c r="F224" s="15">
        <v>0</v>
      </c>
      <c r="G224" s="15">
        <v>3320979144</v>
      </c>
      <c r="H224" s="15">
        <v>3320979144</v>
      </c>
    </row>
    <row r="225" spans="2:8" x14ac:dyDescent="0.25">
      <c r="B225">
        <v>2019</v>
      </c>
      <c r="C225" t="s">
        <v>13</v>
      </c>
      <c r="D225" s="2">
        <v>43518</v>
      </c>
      <c r="E225" s="15">
        <v>0</v>
      </c>
      <c r="F225" s="15">
        <v>0</v>
      </c>
      <c r="G225" s="15">
        <v>15832379765</v>
      </c>
      <c r="H225" s="15">
        <v>15832379765</v>
      </c>
    </row>
    <row r="226" spans="2:8" x14ac:dyDescent="0.25">
      <c r="B226">
        <v>2019</v>
      </c>
      <c r="C226" t="s">
        <v>13</v>
      </c>
      <c r="D226" s="2">
        <v>43519</v>
      </c>
      <c r="E226" s="15">
        <v>0</v>
      </c>
      <c r="F226" s="15">
        <v>306281016</v>
      </c>
      <c r="G226" s="15">
        <v>11623427004</v>
      </c>
      <c r="H226" s="15">
        <v>11929708020</v>
      </c>
    </row>
    <row r="227" spans="2:8" x14ac:dyDescent="0.25">
      <c r="B227">
        <v>2019</v>
      </c>
      <c r="C227" t="s">
        <v>13</v>
      </c>
      <c r="D227" s="2">
        <v>43520</v>
      </c>
      <c r="E227" s="15">
        <v>0</v>
      </c>
      <c r="F227" s="15">
        <v>0</v>
      </c>
      <c r="G227" s="15">
        <v>2490734358</v>
      </c>
      <c r="H227" s="15">
        <v>2490734358</v>
      </c>
    </row>
    <row r="228" spans="2:8" x14ac:dyDescent="0.25">
      <c r="B228">
        <v>2019</v>
      </c>
      <c r="C228" t="s">
        <v>13</v>
      </c>
      <c r="D228" s="2">
        <v>43521</v>
      </c>
      <c r="E228" s="15">
        <v>0</v>
      </c>
      <c r="F228" s="15">
        <v>0</v>
      </c>
      <c r="G228" s="15">
        <v>5811713502</v>
      </c>
      <c r="H228" s="15">
        <v>5811713502</v>
      </c>
    </row>
    <row r="229" spans="2:8" x14ac:dyDescent="0.25">
      <c r="B229">
        <v>2019</v>
      </c>
      <c r="C229" t="s">
        <v>13</v>
      </c>
      <c r="D229" s="2">
        <v>43522</v>
      </c>
      <c r="E229" s="15">
        <v>0</v>
      </c>
      <c r="F229" s="15">
        <v>306281016</v>
      </c>
      <c r="G229" s="15">
        <v>4981468716</v>
      </c>
      <c r="H229" s="15">
        <v>5287749732</v>
      </c>
    </row>
    <row r="230" spans="2:8" x14ac:dyDescent="0.25">
      <c r="B230">
        <v>2019</v>
      </c>
      <c r="C230" t="s">
        <v>13</v>
      </c>
      <c r="D230" s="2">
        <v>43523</v>
      </c>
      <c r="E230" s="15">
        <v>0</v>
      </c>
      <c r="F230" s="15">
        <v>0</v>
      </c>
      <c r="G230" s="15">
        <v>4981468716</v>
      </c>
      <c r="H230" s="15">
        <v>4981468716</v>
      </c>
    </row>
    <row r="231" spans="2:8" x14ac:dyDescent="0.25">
      <c r="B231">
        <v>2019</v>
      </c>
      <c r="C231" t="s">
        <v>13</v>
      </c>
      <c r="D231" s="2">
        <v>43524</v>
      </c>
      <c r="E231" s="15">
        <v>0</v>
      </c>
      <c r="F231" s="15">
        <v>153140508</v>
      </c>
      <c r="G231" s="15">
        <v>2490734358</v>
      </c>
      <c r="H231" s="15">
        <v>2643874866</v>
      </c>
    </row>
    <row r="232" spans="2:8" x14ac:dyDescent="0.25">
      <c r="B232">
        <v>2019</v>
      </c>
      <c r="C232" t="s">
        <v>14</v>
      </c>
      <c r="D232" s="2">
        <v>43525</v>
      </c>
      <c r="E232" s="15">
        <v>0</v>
      </c>
      <c r="F232" s="15">
        <v>0</v>
      </c>
      <c r="G232" s="15">
        <v>3320979144</v>
      </c>
      <c r="H232" s="15">
        <v>3320979144</v>
      </c>
    </row>
    <row r="233" spans="2:8" x14ac:dyDescent="0.25">
      <c r="B233">
        <v>2019</v>
      </c>
      <c r="C233" t="s">
        <v>14</v>
      </c>
      <c r="D233" s="2">
        <v>43526</v>
      </c>
      <c r="E233" s="15">
        <v>0</v>
      </c>
      <c r="F233" s="15">
        <v>0</v>
      </c>
      <c r="G233" s="15">
        <v>1660489572</v>
      </c>
      <c r="H233" s="15">
        <v>1660489572</v>
      </c>
    </row>
    <row r="234" spans="2:8" x14ac:dyDescent="0.25">
      <c r="B234">
        <v>2019</v>
      </c>
      <c r="C234" t="s">
        <v>14</v>
      </c>
      <c r="D234" s="2">
        <v>43527</v>
      </c>
      <c r="E234" s="15">
        <v>0</v>
      </c>
      <c r="F234" s="15">
        <v>306281016</v>
      </c>
      <c r="G234" s="15">
        <v>4981468716</v>
      </c>
      <c r="H234" s="15">
        <v>5287749732</v>
      </c>
    </row>
    <row r="235" spans="2:8" x14ac:dyDescent="0.25">
      <c r="B235">
        <v>2019</v>
      </c>
      <c r="C235" t="s">
        <v>14</v>
      </c>
      <c r="D235" s="2">
        <v>43528</v>
      </c>
      <c r="E235" s="15">
        <v>0</v>
      </c>
      <c r="F235" s="15">
        <v>189997402</v>
      </c>
      <c r="G235" s="15">
        <v>3320979144</v>
      </c>
      <c r="H235" s="15">
        <v>3510976546</v>
      </c>
    </row>
    <row r="236" spans="2:8" x14ac:dyDescent="0.25">
      <c r="B236">
        <v>2019</v>
      </c>
      <c r="C236" t="s">
        <v>14</v>
      </c>
      <c r="D236" s="2">
        <v>43529</v>
      </c>
      <c r="E236" s="15">
        <v>0</v>
      </c>
      <c r="F236" s="15">
        <v>0</v>
      </c>
      <c r="G236" s="15">
        <v>830244786</v>
      </c>
      <c r="H236" s="15">
        <v>830244786</v>
      </c>
    </row>
    <row r="237" spans="2:8" x14ac:dyDescent="0.25">
      <c r="B237">
        <v>2019</v>
      </c>
      <c r="C237" t="s">
        <v>14</v>
      </c>
      <c r="D237" s="2">
        <v>43530</v>
      </c>
      <c r="E237" s="15">
        <v>0</v>
      </c>
      <c r="F237" s="15">
        <v>0</v>
      </c>
      <c r="G237" s="15">
        <v>9132692646</v>
      </c>
      <c r="H237" s="15">
        <v>9132692646</v>
      </c>
    </row>
    <row r="238" spans="2:8" x14ac:dyDescent="0.25">
      <c r="B238">
        <v>2019</v>
      </c>
      <c r="C238" t="s">
        <v>14</v>
      </c>
      <c r="D238" s="2">
        <v>43531</v>
      </c>
      <c r="E238" s="15">
        <v>0</v>
      </c>
      <c r="F238" s="15">
        <v>0</v>
      </c>
      <c r="G238" s="15">
        <v>4151223930</v>
      </c>
      <c r="H238" s="15">
        <v>4151223930</v>
      </c>
    </row>
    <row r="239" spans="2:8" x14ac:dyDescent="0.25">
      <c r="B239">
        <v>2019</v>
      </c>
      <c r="C239" t="s">
        <v>14</v>
      </c>
      <c r="D239" s="2">
        <v>43532</v>
      </c>
      <c r="E239" s="15">
        <v>0</v>
      </c>
      <c r="F239" s="15">
        <v>459421524</v>
      </c>
      <c r="G239" s="15">
        <v>7472203074</v>
      </c>
      <c r="H239" s="15">
        <v>7931624598</v>
      </c>
    </row>
    <row r="240" spans="2:8" x14ac:dyDescent="0.25">
      <c r="B240">
        <v>2019</v>
      </c>
      <c r="C240" t="s">
        <v>14</v>
      </c>
      <c r="D240" s="2">
        <v>43533</v>
      </c>
      <c r="E240" s="15">
        <v>0</v>
      </c>
      <c r="F240" s="15">
        <v>686275820</v>
      </c>
      <c r="G240" s="15">
        <v>1660489572</v>
      </c>
      <c r="H240" s="15">
        <v>2346765392</v>
      </c>
    </row>
    <row r="241" spans="2:8" x14ac:dyDescent="0.25">
      <c r="B241">
        <v>2019</v>
      </c>
      <c r="C241" t="s">
        <v>14</v>
      </c>
      <c r="D241" s="2">
        <v>43534</v>
      </c>
      <c r="E241" s="15">
        <v>0</v>
      </c>
      <c r="F241" s="15">
        <v>379994804</v>
      </c>
      <c r="G241" s="15">
        <v>9962937432</v>
      </c>
      <c r="H241" s="15">
        <v>10342932236</v>
      </c>
    </row>
    <row r="242" spans="2:8" x14ac:dyDescent="0.25">
      <c r="B242">
        <v>2019</v>
      </c>
      <c r="C242" t="s">
        <v>14</v>
      </c>
      <c r="D242" s="2">
        <v>43535</v>
      </c>
      <c r="E242" s="15">
        <v>0</v>
      </c>
      <c r="F242" s="15">
        <v>0</v>
      </c>
      <c r="G242" s="15">
        <v>4151223930</v>
      </c>
      <c r="H242" s="15">
        <v>4151223930</v>
      </c>
    </row>
    <row r="243" spans="2:8" x14ac:dyDescent="0.25">
      <c r="B243">
        <v>2019</v>
      </c>
      <c r="C243" t="s">
        <v>14</v>
      </c>
      <c r="D243" s="2">
        <v>43536</v>
      </c>
      <c r="E243" s="15">
        <v>0</v>
      </c>
      <c r="F243" s="15">
        <v>0</v>
      </c>
      <c r="G243" s="15">
        <v>4151223930</v>
      </c>
      <c r="H243" s="15">
        <v>4151223930</v>
      </c>
    </row>
    <row r="244" spans="2:8" x14ac:dyDescent="0.25">
      <c r="B244">
        <v>2019</v>
      </c>
      <c r="C244" t="s">
        <v>14</v>
      </c>
      <c r="D244" s="2">
        <v>43537</v>
      </c>
      <c r="E244" s="15">
        <v>1026636709969</v>
      </c>
      <c r="F244" s="15">
        <v>17352605834</v>
      </c>
      <c r="G244" s="15">
        <v>511684887331</v>
      </c>
      <c r="H244" s="15">
        <v>1555674203134</v>
      </c>
    </row>
    <row r="245" spans="2:8" x14ac:dyDescent="0.25">
      <c r="B245">
        <v>2019</v>
      </c>
      <c r="C245" t="s">
        <v>14</v>
      </c>
      <c r="D245" s="2">
        <v>43538</v>
      </c>
      <c r="E245" s="15">
        <v>0</v>
      </c>
      <c r="F245" s="15">
        <v>306281016</v>
      </c>
      <c r="G245" s="15">
        <v>4981468716</v>
      </c>
      <c r="H245" s="15">
        <v>5287749732</v>
      </c>
    </row>
    <row r="246" spans="2:8" x14ac:dyDescent="0.25">
      <c r="B246">
        <v>2019</v>
      </c>
      <c r="C246" t="s">
        <v>14</v>
      </c>
      <c r="D246" s="2">
        <v>43539</v>
      </c>
      <c r="E246" s="15">
        <v>0</v>
      </c>
      <c r="F246" s="15">
        <v>992556836</v>
      </c>
      <c r="G246" s="15">
        <v>6641958288</v>
      </c>
      <c r="H246" s="15">
        <v>7634515124</v>
      </c>
    </row>
    <row r="247" spans="2:8" x14ac:dyDescent="0.25">
      <c r="B247">
        <v>2019</v>
      </c>
      <c r="C247" t="s">
        <v>14</v>
      </c>
      <c r="D247" s="2">
        <v>43540</v>
      </c>
      <c r="E247" s="15">
        <v>0</v>
      </c>
      <c r="F247" s="15">
        <v>306281016</v>
      </c>
      <c r="G247" s="15">
        <v>5811713502</v>
      </c>
      <c r="H247" s="15">
        <v>6117994518</v>
      </c>
    </row>
    <row r="248" spans="2:8" x14ac:dyDescent="0.25">
      <c r="B248">
        <v>2019</v>
      </c>
      <c r="C248" t="s">
        <v>14</v>
      </c>
      <c r="D248" s="2">
        <v>43541</v>
      </c>
      <c r="E248" s="15">
        <v>0</v>
      </c>
      <c r="F248" s="15">
        <v>0</v>
      </c>
      <c r="G248" s="15">
        <v>2490734358</v>
      </c>
      <c r="H248" s="15">
        <v>2490734358</v>
      </c>
    </row>
    <row r="249" spans="2:8" x14ac:dyDescent="0.25">
      <c r="B249">
        <v>2019</v>
      </c>
      <c r="C249" t="s">
        <v>14</v>
      </c>
      <c r="D249" s="2">
        <v>43542</v>
      </c>
      <c r="E249" s="15">
        <v>0</v>
      </c>
      <c r="F249" s="15">
        <v>189997402</v>
      </c>
      <c r="G249" s="15">
        <v>7472203074</v>
      </c>
      <c r="H249" s="15">
        <v>7662200476</v>
      </c>
    </row>
    <row r="250" spans="2:8" x14ac:dyDescent="0.25">
      <c r="B250">
        <v>2019</v>
      </c>
      <c r="C250" t="s">
        <v>14</v>
      </c>
      <c r="D250" s="2">
        <v>43543</v>
      </c>
      <c r="E250" s="15">
        <v>0</v>
      </c>
      <c r="F250" s="15">
        <v>153140508</v>
      </c>
      <c r="G250" s="15">
        <v>13341645407</v>
      </c>
      <c r="H250" s="15">
        <v>13494785915</v>
      </c>
    </row>
    <row r="251" spans="2:8" x14ac:dyDescent="0.25">
      <c r="B251">
        <v>2019</v>
      </c>
      <c r="C251" t="s">
        <v>14</v>
      </c>
      <c r="D251" s="2">
        <v>43544</v>
      </c>
      <c r="E251" s="15">
        <v>0</v>
      </c>
      <c r="F251" s="15">
        <v>0</v>
      </c>
      <c r="G251" s="15">
        <v>8360176691</v>
      </c>
      <c r="H251" s="15">
        <v>8360176691</v>
      </c>
    </row>
    <row r="252" spans="2:8" x14ac:dyDescent="0.25">
      <c r="B252">
        <v>2019</v>
      </c>
      <c r="C252" t="s">
        <v>14</v>
      </c>
      <c r="D252" s="2">
        <v>43545</v>
      </c>
      <c r="E252" s="15">
        <v>0</v>
      </c>
      <c r="F252" s="15">
        <v>306281016</v>
      </c>
      <c r="G252" s="15">
        <v>4981468716</v>
      </c>
      <c r="H252" s="15">
        <v>5287749732</v>
      </c>
    </row>
    <row r="253" spans="2:8" x14ac:dyDescent="0.25">
      <c r="B253">
        <v>2019</v>
      </c>
      <c r="C253" t="s">
        <v>14</v>
      </c>
      <c r="D253" s="2">
        <v>43546</v>
      </c>
      <c r="E253" s="15">
        <v>0</v>
      </c>
      <c r="F253" s="15">
        <v>0</v>
      </c>
      <c r="G253" s="15">
        <v>1660489572</v>
      </c>
      <c r="H253" s="15">
        <v>1660489572</v>
      </c>
    </row>
    <row r="254" spans="2:8" x14ac:dyDescent="0.25">
      <c r="B254">
        <v>2019</v>
      </c>
      <c r="C254" t="s">
        <v>14</v>
      </c>
      <c r="D254" s="2">
        <v>43547</v>
      </c>
      <c r="E254" s="15">
        <v>0</v>
      </c>
      <c r="F254" s="15">
        <v>0</v>
      </c>
      <c r="G254" s="15">
        <v>10850911049</v>
      </c>
      <c r="H254" s="15">
        <v>10850911049</v>
      </c>
    </row>
    <row r="255" spans="2:8" x14ac:dyDescent="0.25">
      <c r="B255">
        <v>2019</v>
      </c>
      <c r="C255" t="s">
        <v>14</v>
      </c>
      <c r="D255" s="2">
        <v>43548</v>
      </c>
      <c r="E255" s="15">
        <v>0</v>
      </c>
      <c r="F255" s="15">
        <v>306281016</v>
      </c>
      <c r="G255" s="15">
        <v>3320979144</v>
      </c>
      <c r="H255" s="15">
        <v>3627260160</v>
      </c>
    </row>
    <row r="256" spans="2:8" x14ac:dyDescent="0.25">
      <c r="B256">
        <v>2019</v>
      </c>
      <c r="C256" t="s">
        <v>14</v>
      </c>
      <c r="D256" s="2">
        <v>43549</v>
      </c>
      <c r="E256" s="15">
        <v>0</v>
      </c>
      <c r="F256" s="15">
        <v>189997402</v>
      </c>
      <c r="G256" s="15">
        <v>7472203074</v>
      </c>
      <c r="H256" s="15">
        <v>7662200476</v>
      </c>
    </row>
    <row r="257" spans="2:8" x14ac:dyDescent="0.25">
      <c r="B257">
        <v>2019</v>
      </c>
      <c r="C257" t="s">
        <v>14</v>
      </c>
      <c r="D257" s="2">
        <v>43550</v>
      </c>
      <c r="E257" s="15">
        <v>0</v>
      </c>
      <c r="F257" s="15">
        <v>153140508</v>
      </c>
      <c r="G257" s="15">
        <v>2490734358</v>
      </c>
      <c r="H257" s="15">
        <v>2643874866</v>
      </c>
    </row>
    <row r="258" spans="2:8" x14ac:dyDescent="0.25">
      <c r="B258">
        <v>2019</v>
      </c>
      <c r="C258" t="s">
        <v>14</v>
      </c>
      <c r="D258" s="2">
        <v>43551</v>
      </c>
      <c r="E258" s="15">
        <v>0</v>
      </c>
      <c r="F258" s="15">
        <v>759989608</v>
      </c>
      <c r="G258" s="15">
        <v>7472203074</v>
      </c>
      <c r="H258" s="15">
        <v>8232192682</v>
      </c>
    </row>
    <row r="259" spans="2:8" x14ac:dyDescent="0.25">
      <c r="B259">
        <v>2019</v>
      </c>
      <c r="C259" t="s">
        <v>14</v>
      </c>
      <c r="D259" s="2">
        <v>43552</v>
      </c>
      <c r="E259" s="15">
        <v>0</v>
      </c>
      <c r="F259" s="15">
        <v>0</v>
      </c>
      <c r="G259" s="15">
        <v>4981468716</v>
      </c>
      <c r="H259" s="15">
        <v>4981468716</v>
      </c>
    </row>
    <row r="260" spans="2:8" x14ac:dyDescent="0.25">
      <c r="B260">
        <v>2019</v>
      </c>
      <c r="C260" t="s">
        <v>14</v>
      </c>
      <c r="D260" s="2">
        <v>43553</v>
      </c>
      <c r="E260" s="15">
        <v>0</v>
      </c>
      <c r="F260" s="15">
        <v>612562032</v>
      </c>
      <c r="G260" s="15">
        <v>5811713502</v>
      </c>
      <c r="H260" s="15">
        <v>6424275534</v>
      </c>
    </row>
    <row r="261" spans="2:8" x14ac:dyDescent="0.25">
      <c r="B261">
        <v>2019</v>
      </c>
      <c r="C261" t="s">
        <v>14</v>
      </c>
      <c r="D261" s="2">
        <v>43554</v>
      </c>
      <c r="E261" s="15">
        <v>0</v>
      </c>
      <c r="F261" s="15">
        <v>918843048</v>
      </c>
      <c r="G261" s="15">
        <v>4981468716</v>
      </c>
      <c r="H261" s="15">
        <v>5900311764</v>
      </c>
    </row>
    <row r="262" spans="2:8" x14ac:dyDescent="0.25">
      <c r="B262">
        <v>2019</v>
      </c>
      <c r="C262" t="s">
        <v>14</v>
      </c>
      <c r="D262" s="2">
        <v>43555</v>
      </c>
      <c r="E262" s="15">
        <v>0</v>
      </c>
      <c r="F262" s="15">
        <v>153140508</v>
      </c>
      <c r="G262" s="15">
        <v>2490734358</v>
      </c>
      <c r="H262" s="15">
        <v>2643874866</v>
      </c>
    </row>
    <row r="263" spans="2:8" x14ac:dyDescent="0.25">
      <c r="B263">
        <v>2019</v>
      </c>
      <c r="C263" t="s">
        <v>15</v>
      </c>
      <c r="D263" s="2">
        <v>43556</v>
      </c>
      <c r="E263" s="15">
        <v>0</v>
      </c>
      <c r="F263" s="15">
        <v>0</v>
      </c>
      <c r="G263" s="15">
        <v>7472203074</v>
      </c>
      <c r="H263" s="15">
        <v>7472203074</v>
      </c>
    </row>
    <row r="264" spans="2:8" x14ac:dyDescent="0.25">
      <c r="B264">
        <v>2019</v>
      </c>
      <c r="C264" t="s">
        <v>15</v>
      </c>
      <c r="D264" s="2">
        <v>43557</v>
      </c>
      <c r="E264" s="15">
        <v>0</v>
      </c>
      <c r="F264" s="15">
        <v>0</v>
      </c>
      <c r="G264" s="15">
        <v>3320979144</v>
      </c>
      <c r="H264" s="15">
        <v>3320979144</v>
      </c>
    </row>
    <row r="265" spans="2:8" x14ac:dyDescent="0.25">
      <c r="B265">
        <v>2019</v>
      </c>
      <c r="C265" t="s">
        <v>15</v>
      </c>
      <c r="D265" s="2">
        <v>43558</v>
      </c>
      <c r="E265" s="15">
        <v>0</v>
      </c>
      <c r="F265" s="15">
        <v>0</v>
      </c>
      <c r="G265" s="15">
        <v>10850911049</v>
      </c>
      <c r="H265" s="15">
        <v>10850911049</v>
      </c>
    </row>
    <row r="266" spans="2:8" x14ac:dyDescent="0.25">
      <c r="B266">
        <v>2019</v>
      </c>
      <c r="C266" t="s">
        <v>15</v>
      </c>
      <c r="D266" s="2">
        <v>43559</v>
      </c>
      <c r="E266" s="15">
        <v>0</v>
      </c>
      <c r="F266" s="15">
        <v>0</v>
      </c>
      <c r="G266" s="15">
        <v>4151223930</v>
      </c>
      <c r="H266" s="15">
        <v>4151223930</v>
      </c>
    </row>
    <row r="267" spans="2:8" x14ac:dyDescent="0.25">
      <c r="B267">
        <v>2019</v>
      </c>
      <c r="C267" t="s">
        <v>15</v>
      </c>
      <c r="D267" s="2">
        <v>43560</v>
      </c>
      <c r="E267" s="15">
        <v>0</v>
      </c>
      <c r="F267" s="15">
        <v>0</v>
      </c>
      <c r="G267" s="15">
        <v>9962937432</v>
      </c>
      <c r="H267" s="15">
        <v>9962937432</v>
      </c>
    </row>
    <row r="268" spans="2:8" x14ac:dyDescent="0.25">
      <c r="B268">
        <v>2019</v>
      </c>
      <c r="C268" t="s">
        <v>15</v>
      </c>
      <c r="D268" s="2">
        <v>43561</v>
      </c>
      <c r="E268" s="15">
        <v>0</v>
      </c>
      <c r="F268" s="15">
        <v>0</v>
      </c>
      <c r="G268" s="15">
        <v>9190421477</v>
      </c>
      <c r="H268" s="15">
        <v>9190421477</v>
      </c>
    </row>
    <row r="269" spans="2:8" x14ac:dyDescent="0.25">
      <c r="B269">
        <v>2019</v>
      </c>
      <c r="C269" t="s">
        <v>15</v>
      </c>
      <c r="D269" s="2">
        <v>43562</v>
      </c>
      <c r="E269" s="15">
        <v>0</v>
      </c>
      <c r="F269" s="15">
        <v>686275820</v>
      </c>
      <c r="G269" s="15">
        <v>5811713502</v>
      </c>
      <c r="H269" s="15">
        <v>6497989322</v>
      </c>
    </row>
    <row r="270" spans="2:8" x14ac:dyDescent="0.25">
      <c r="B270">
        <v>2019</v>
      </c>
      <c r="C270" t="s">
        <v>15</v>
      </c>
      <c r="D270" s="2">
        <v>43563</v>
      </c>
      <c r="E270" s="15">
        <v>0</v>
      </c>
      <c r="F270" s="15">
        <v>0</v>
      </c>
      <c r="G270" s="15">
        <v>2490734358</v>
      </c>
      <c r="H270" s="15">
        <v>2490734358</v>
      </c>
    </row>
    <row r="271" spans="2:8" x14ac:dyDescent="0.25">
      <c r="B271">
        <v>2019</v>
      </c>
      <c r="C271" t="s">
        <v>15</v>
      </c>
      <c r="D271" s="2">
        <v>43564</v>
      </c>
      <c r="E271" s="15">
        <v>0</v>
      </c>
      <c r="F271" s="15">
        <v>0</v>
      </c>
      <c r="G271" s="15">
        <v>6641958288</v>
      </c>
      <c r="H271" s="15">
        <v>6641958288</v>
      </c>
    </row>
    <row r="272" spans="2:8" x14ac:dyDescent="0.25">
      <c r="B272">
        <v>2019</v>
      </c>
      <c r="C272" t="s">
        <v>15</v>
      </c>
      <c r="D272" s="2">
        <v>43565</v>
      </c>
      <c r="E272" s="15">
        <v>0</v>
      </c>
      <c r="F272" s="15">
        <v>0</v>
      </c>
      <c r="G272" s="15">
        <v>4981468716</v>
      </c>
      <c r="H272" s="15">
        <v>4981468716</v>
      </c>
    </row>
    <row r="273" spans="2:8" x14ac:dyDescent="0.25">
      <c r="B273">
        <v>2019</v>
      </c>
      <c r="C273" t="s">
        <v>15</v>
      </c>
      <c r="D273" s="2">
        <v>43566</v>
      </c>
      <c r="E273" s="15">
        <v>0</v>
      </c>
      <c r="F273" s="15">
        <v>0</v>
      </c>
      <c r="G273" s="15">
        <v>4151223930</v>
      </c>
      <c r="H273" s="15">
        <v>4151223930</v>
      </c>
    </row>
    <row r="274" spans="2:8" x14ac:dyDescent="0.25">
      <c r="B274">
        <v>2019</v>
      </c>
      <c r="C274" t="s">
        <v>15</v>
      </c>
      <c r="D274" s="2">
        <v>43567</v>
      </c>
      <c r="E274" s="15">
        <v>0</v>
      </c>
      <c r="F274" s="15">
        <v>0</v>
      </c>
      <c r="G274" s="15">
        <v>8360176691</v>
      </c>
      <c r="H274" s="15">
        <v>8360176691</v>
      </c>
    </row>
    <row r="275" spans="2:8" x14ac:dyDescent="0.25">
      <c r="B275">
        <v>2019</v>
      </c>
      <c r="C275" t="s">
        <v>15</v>
      </c>
      <c r="D275" s="2">
        <v>43568</v>
      </c>
      <c r="E275" s="15">
        <v>858159128973</v>
      </c>
      <c r="F275" s="15">
        <v>12696102670</v>
      </c>
      <c r="G275" s="15">
        <v>419506613690</v>
      </c>
      <c r="H275" s="15">
        <v>1290361845333</v>
      </c>
    </row>
    <row r="276" spans="2:8" x14ac:dyDescent="0.25">
      <c r="B276">
        <v>2019</v>
      </c>
      <c r="C276" t="s">
        <v>15</v>
      </c>
      <c r="D276" s="2">
        <v>43569</v>
      </c>
      <c r="E276" s="15">
        <v>0</v>
      </c>
      <c r="F276" s="15">
        <v>0</v>
      </c>
      <c r="G276" s="15">
        <v>2490734358</v>
      </c>
      <c r="H276" s="15">
        <v>2490734358</v>
      </c>
    </row>
    <row r="277" spans="2:8" x14ac:dyDescent="0.25">
      <c r="B277">
        <v>2019</v>
      </c>
      <c r="C277" t="s">
        <v>15</v>
      </c>
      <c r="D277" s="2">
        <v>43570</v>
      </c>
      <c r="E277" s="15">
        <v>0</v>
      </c>
      <c r="F277" s="15">
        <v>306281016</v>
      </c>
      <c r="G277" s="15">
        <v>11681155835</v>
      </c>
      <c r="H277" s="15">
        <v>11987436851</v>
      </c>
    </row>
    <row r="278" spans="2:8" x14ac:dyDescent="0.25">
      <c r="B278">
        <v>2019</v>
      </c>
      <c r="C278" t="s">
        <v>15</v>
      </c>
      <c r="D278" s="2">
        <v>43571</v>
      </c>
      <c r="E278" s="15">
        <v>0</v>
      </c>
      <c r="F278" s="15">
        <v>0</v>
      </c>
      <c r="G278" s="15">
        <v>6641958288</v>
      </c>
      <c r="H278" s="15">
        <v>6641958288</v>
      </c>
    </row>
    <row r="279" spans="2:8" x14ac:dyDescent="0.25">
      <c r="B279">
        <v>2019</v>
      </c>
      <c r="C279" t="s">
        <v>15</v>
      </c>
      <c r="D279" s="2">
        <v>43572</v>
      </c>
      <c r="E279" s="15">
        <v>0</v>
      </c>
      <c r="F279" s="15">
        <v>0</v>
      </c>
      <c r="G279" s="15">
        <v>4151223930</v>
      </c>
      <c r="H279" s="15">
        <v>4151223930</v>
      </c>
    </row>
    <row r="280" spans="2:8" x14ac:dyDescent="0.25">
      <c r="B280">
        <v>2019</v>
      </c>
      <c r="C280" t="s">
        <v>15</v>
      </c>
      <c r="D280" s="2">
        <v>43573</v>
      </c>
      <c r="E280" s="15">
        <v>0</v>
      </c>
      <c r="F280" s="15">
        <v>379994804</v>
      </c>
      <c r="G280" s="15">
        <v>4151223930</v>
      </c>
      <c r="H280" s="15">
        <v>4531218734</v>
      </c>
    </row>
    <row r="281" spans="2:8" x14ac:dyDescent="0.25">
      <c r="B281">
        <v>2019</v>
      </c>
      <c r="C281" t="s">
        <v>15</v>
      </c>
      <c r="D281" s="2">
        <v>43574</v>
      </c>
      <c r="E281" s="15">
        <v>0</v>
      </c>
      <c r="F281" s="15">
        <v>649418926</v>
      </c>
      <c r="G281" s="15">
        <v>11681155835</v>
      </c>
      <c r="H281" s="15">
        <v>12330574761</v>
      </c>
    </row>
    <row r="282" spans="2:8" x14ac:dyDescent="0.25">
      <c r="B282">
        <v>2019</v>
      </c>
      <c r="C282" t="s">
        <v>15</v>
      </c>
      <c r="D282" s="2">
        <v>43575</v>
      </c>
      <c r="E282" s="15">
        <v>0</v>
      </c>
      <c r="F282" s="15">
        <v>0</v>
      </c>
      <c r="G282" s="15">
        <v>2490734358</v>
      </c>
      <c r="H282" s="15">
        <v>2490734358</v>
      </c>
    </row>
    <row r="283" spans="2:8" x14ac:dyDescent="0.25">
      <c r="B283">
        <v>2019</v>
      </c>
      <c r="C283" t="s">
        <v>15</v>
      </c>
      <c r="D283" s="2">
        <v>43576</v>
      </c>
      <c r="E283" s="15">
        <v>0</v>
      </c>
      <c r="F283" s="15">
        <v>0</v>
      </c>
      <c r="G283" s="15">
        <v>4151223930</v>
      </c>
      <c r="H283" s="15">
        <v>4151223930</v>
      </c>
    </row>
    <row r="284" spans="2:8" x14ac:dyDescent="0.25">
      <c r="B284">
        <v>2019</v>
      </c>
      <c r="C284" t="s">
        <v>15</v>
      </c>
      <c r="D284" s="2">
        <v>43577</v>
      </c>
      <c r="E284" s="15">
        <v>0</v>
      </c>
      <c r="F284" s="15">
        <v>153140508</v>
      </c>
      <c r="G284" s="15">
        <v>3320979144</v>
      </c>
      <c r="H284" s="15">
        <v>3474119652</v>
      </c>
    </row>
    <row r="285" spans="2:8" x14ac:dyDescent="0.25">
      <c r="B285">
        <v>2019</v>
      </c>
      <c r="C285" t="s">
        <v>15</v>
      </c>
      <c r="D285" s="2">
        <v>43578</v>
      </c>
      <c r="E285" s="15">
        <v>0</v>
      </c>
      <c r="F285" s="15">
        <v>0</v>
      </c>
      <c r="G285" s="15">
        <v>15059863810</v>
      </c>
      <c r="H285" s="15">
        <v>15059863810</v>
      </c>
    </row>
    <row r="286" spans="2:8" x14ac:dyDescent="0.25">
      <c r="B286">
        <v>2019</v>
      </c>
      <c r="C286" t="s">
        <v>15</v>
      </c>
      <c r="D286" s="2">
        <v>43579</v>
      </c>
      <c r="E286" s="15">
        <v>0</v>
      </c>
      <c r="F286" s="15">
        <v>612562032</v>
      </c>
      <c r="G286" s="15">
        <v>8302447860</v>
      </c>
      <c r="H286" s="15">
        <v>8915009892</v>
      </c>
    </row>
    <row r="287" spans="2:8" x14ac:dyDescent="0.25">
      <c r="B287">
        <v>2019</v>
      </c>
      <c r="C287" t="s">
        <v>15</v>
      </c>
      <c r="D287" s="2">
        <v>43580</v>
      </c>
      <c r="E287" s="15">
        <v>0</v>
      </c>
      <c r="F287" s="15">
        <v>0</v>
      </c>
      <c r="G287" s="15">
        <v>3320979144</v>
      </c>
      <c r="H287" s="15">
        <v>3320979144</v>
      </c>
    </row>
    <row r="288" spans="2:8" x14ac:dyDescent="0.25">
      <c r="B288">
        <v>2019</v>
      </c>
      <c r="C288" t="s">
        <v>15</v>
      </c>
      <c r="D288" s="2">
        <v>43581</v>
      </c>
      <c r="E288" s="15">
        <v>0</v>
      </c>
      <c r="F288" s="15">
        <v>153140508</v>
      </c>
      <c r="G288" s="15">
        <v>2490734358</v>
      </c>
      <c r="H288" s="15">
        <v>2643874866</v>
      </c>
    </row>
    <row r="289" spans="2:8" x14ac:dyDescent="0.25">
      <c r="B289">
        <v>2019</v>
      </c>
      <c r="C289" t="s">
        <v>15</v>
      </c>
      <c r="D289" s="2">
        <v>43582</v>
      </c>
      <c r="E289" s="15">
        <v>0</v>
      </c>
      <c r="F289" s="15">
        <v>0</v>
      </c>
      <c r="G289" s="15">
        <v>11623427004</v>
      </c>
      <c r="H289" s="15">
        <v>11623427004</v>
      </c>
    </row>
    <row r="290" spans="2:8" x14ac:dyDescent="0.25">
      <c r="B290">
        <v>2019</v>
      </c>
      <c r="C290" t="s">
        <v>15</v>
      </c>
      <c r="D290" s="2">
        <v>43583</v>
      </c>
      <c r="E290" s="15">
        <v>0</v>
      </c>
      <c r="F290" s="15">
        <v>0</v>
      </c>
      <c r="G290" s="15">
        <v>6641958288</v>
      </c>
      <c r="H290" s="15">
        <v>6641958288</v>
      </c>
    </row>
    <row r="291" spans="2:8" x14ac:dyDescent="0.25">
      <c r="B291">
        <v>2019</v>
      </c>
      <c r="C291" t="s">
        <v>15</v>
      </c>
      <c r="D291" s="2">
        <v>43584</v>
      </c>
      <c r="E291" s="15">
        <v>0</v>
      </c>
      <c r="F291" s="15">
        <v>0</v>
      </c>
      <c r="G291" s="15">
        <v>8302447860</v>
      </c>
      <c r="H291" s="15">
        <v>8302447860</v>
      </c>
    </row>
    <row r="292" spans="2:8" x14ac:dyDescent="0.25">
      <c r="B292">
        <v>2019</v>
      </c>
      <c r="C292" t="s">
        <v>15</v>
      </c>
      <c r="D292" s="2">
        <v>43585</v>
      </c>
      <c r="E292" s="15">
        <v>0</v>
      </c>
      <c r="F292" s="15">
        <v>153140508</v>
      </c>
      <c r="G292" s="15">
        <v>4981468716</v>
      </c>
      <c r="H292" s="15">
        <v>5134609224</v>
      </c>
    </row>
    <row r="293" spans="2:8" x14ac:dyDescent="0.25">
      <c r="B293">
        <v>2019</v>
      </c>
      <c r="C293" t="s">
        <v>16</v>
      </c>
      <c r="D293" s="2">
        <v>43586</v>
      </c>
      <c r="E293" s="15">
        <v>0</v>
      </c>
      <c r="F293" s="15">
        <v>153140508</v>
      </c>
      <c r="G293" s="15">
        <v>2490734358</v>
      </c>
      <c r="H293" s="15">
        <v>2643874866</v>
      </c>
    </row>
    <row r="294" spans="2:8" x14ac:dyDescent="0.25">
      <c r="B294">
        <v>2019</v>
      </c>
      <c r="C294" t="s">
        <v>16</v>
      </c>
      <c r="D294" s="2">
        <v>43587</v>
      </c>
      <c r="E294" s="15">
        <v>0</v>
      </c>
      <c r="F294" s="15">
        <v>459421524</v>
      </c>
      <c r="G294" s="15">
        <v>12511400621</v>
      </c>
      <c r="H294" s="15">
        <v>12970822145</v>
      </c>
    </row>
    <row r="295" spans="2:8" x14ac:dyDescent="0.25">
      <c r="B295">
        <v>2019</v>
      </c>
      <c r="C295" t="s">
        <v>16</v>
      </c>
      <c r="D295" s="2">
        <v>43588</v>
      </c>
      <c r="E295" s="15">
        <v>0</v>
      </c>
      <c r="F295" s="15">
        <v>189997402</v>
      </c>
      <c r="G295" s="15">
        <v>4151223930</v>
      </c>
      <c r="H295" s="15">
        <v>4341221332</v>
      </c>
    </row>
    <row r="296" spans="2:8" x14ac:dyDescent="0.25">
      <c r="B296">
        <v>2019</v>
      </c>
      <c r="C296" t="s">
        <v>16</v>
      </c>
      <c r="D296" s="2">
        <v>43589</v>
      </c>
      <c r="E296" s="15">
        <v>0</v>
      </c>
      <c r="F296" s="15">
        <v>0</v>
      </c>
      <c r="G296" s="15">
        <v>3320979144</v>
      </c>
      <c r="H296" s="15">
        <v>3320979144</v>
      </c>
    </row>
    <row r="297" spans="2:8" x14ac:dyDescent="0.25">
      <c r="B297">
        <v>2019</v>
      </c>
      <c r="C297" t="s">
        <v>16</v>
      </c>
      <c r="D297" s="2">
        <v>43590</v>
      </c>
      <c r="E297" s="15">
        <v>0</v>
      </c>
      <c r="F297" s="15">
        <v>153140508</v>
      </c>
      <c r="G297" s="15">
        <v>8302447860</v>
      </c>
      <c r="H297" s="15">
        <v>8455588368</v>
      </c>
    </row>
    <row r="298" spans="2:8" x14ac:dyDescent="0.25">
      <c r="B298">
        <v>2019</v>
      </c>
      <c r="C298" t="s">
        <v>16</v>
      </c>
      <c r="D298" s="2">
        <v>43591</v>
      </c>
      <c r="E298" s="15">
        <v>0</v>
      </c>
      <c r="F298" s="15">
        <v>306281016</v>
      </c>
      <c r="G298" s="15">
        <v>2490734358</v>
      </c>
      <c r="H298" s="15">
        <v>2797015374</v>
      </c>
    </row>
    <row r="299" spans="2:8" x14ac:dyDescent="0.25">
      <c r="B299">
        <v>2019</v>
      </c>
      <c r="C299" t="s">
        <v>16</v>
      </c>
      <c r="D299" s="2">
        <v>43592</v>
      </c>
      <c r="E299" s="15">
        <v>0</v>
      </c>
      <c r="F299" s="15">
        <v>459421524</v>
      </c>
      <c r="G299" s="15">
        <v>4981468716</v>
      </c>
      <c r="H299" s="15">
        <v>5440890240</v>
      </c>
    </row>
    <row r="300" spans="2:8" x14ac:dyDescent="0.25">
      <c r="B300">
        <v>2019</v>
      </c>
      <c r="C300" t="s">
        <v>16</v>
      </c>
      <c r="D300" s="2">
        <v>43593</v>
      </c>
      <c r="E300" s="15">
        <v>0</v>
      </c>
      <c r="F300" s="15">
        <v>0</v>
      </c>
      <c r="G300" s="15">
        <v>4151223930</v>
      </c>
      <c r="H300" s="15">
        <v>4151223930</v>
      </c>
    </row>
    <row r="301" spans="2:8" x14ac:dyDescent="0.25">
      <c r="B301">
        <v>2019</v>
      </c>
      <c r="C301" t="s">
        <v>16</v>
      </c>
      <c r="D301" s="2">
        <v>43594</v>
      </c>
      <c r="E301" s="15">
        <v>0</v>
      </c>
      <c r="F301" s="15">
        <v>0</v>
      </c>
      <c r="G301" s="15">
        <v>12511400621</v>
      </c>
      <c r="H301" s="15">
        <v>12511400621</v>
      </c>
    </row>
    <row r="302" spans="2:8" x14ac:dyDescent="0.25">
      <c r="B302">
        <v>2019</v>
      </c>
      <c r="C302" t="s">
        <v>16</v>
      </c>
      <c r="D302" s="2">
        <v>43595</v>
      </c>
      <c r="E302" s="15">
        <v>0</v>
      </c>
      <c r="F302" s="15">
        <v>1182554238</v>
      </c>
      <c r="G302" s="15">
        <v>3320979144</v>
      </c>
      <c r="H302" s="15">
        <v>4503533382</v>
      </c>
    </row>
    <row r="303" spans="2:8" x14ac:dyDescent="0.25">
      <c r="B303">
        <v>2019</v>
      </c>
      <c r="C303" t="s">
        <v>16</v>
      </c>
      <c r="D303" s="2">
        <v>43596</v>
      </c>
      <c r="E303" s="15">
        <v>0</v>
      </c>
      <c r="F303" s="15">
        <v>0</v>
      </c>
      <c r="G303" s="15">
        <v>9132692646</v>
      </c>
      <c r="H303" s="15">
        <v>9132692646</v>
      </c>
    </row>
    <row r="304" spans="2:8" x14ac:dyDescent="0.25">
      <c r="B304">
        <v>2019</v>
      </c>
      <c r="C304" t="s">
        <v>16</v>
      </c>
      <c r="D304" s="2">
        <v>43597</v>
      </c>
      <c r="E304" s="15">
        <v>0</v>
      </c>
      <c r="F304" s="15">
        <v>343137910</v>
      </c>
      <c r="G304" s="15">
        <v>14171890193</v>
      </c>
      <c r="H304" s="15">
        <v>14515028103</v>
      </c>
    </row>
    <row r="305" spans="2:8" x14ac:dyDescent="0.25">
      <c r="B305">
        <v>2019</v>
      </c>
      <c r="C305" t="s">
        <v>16</v>
      </c>
      <c r="D305" s="2">
        <v>43598</v>
      </c>
      <c r="E305" s="15">
        <v>1768799439615</v>
      </c>
      <c r="F305" s="15">
        <v>23846795094</v>
      </c>
      <c r="G305" s="15">
        <v>1211520561543</v>
      </c>
      <c r="H305" s="15">
        <v>3004166796252</v>
      </c>
    </row>
    <row r="306" spans="2:8" x14ac:dyDescent="0.25">
      <c r="B306">
        <v>2019</v>
      </c>
      <c r="C306" t="s">
        <v>16</v>
      </c>
      <c r="D306" s="2">
        <v>43599</v>
      </c>
      <c r="E306" s="15">
        <v>0</v>
      </c>
      <c r="F306" s="15">
        <v>0</v>
      </c>
      <c r="G306" s="15">
        <v>4981468716</v>
      </c>
      <c r="H306" s="15">
        <v>4981468716</v>
      </c>
    </row>
    <row r="307" spans="2:8" x14ac:dyDescent="0.25">
      <c r="B307">
        <v>2019</v>
      </c>
      <c r="C307" t="s">
        <v>16</v>
      </c>
      <c r="D307" s="2">
        <v>43600</v>
      </c>
      <c r="E307" s="15">
        <v>0</v>
      </c>
      <c r="F307" s="15">
        <v>306281016</v>
      </c>
      <c r="G307" s="15">
        <v>3320979144</v>
      </c>
      <c r="H307" s="15">
        <v>3627260160</v>
      </c>
    </row>
    <row r="308" spans="2:8" x14ac:dyDescent="0.25">
      <c r="B308">
        <v>2019</v>
      </c>
      <c r="C308" t="s">
        <v>16</v>
      </c>
      <c r="D308" s="2">
        <v>43601</v>
      </c>
      <c r="E308" s="15">
        <v>0</v>
      </c>
      <c r="F308" s="15">
        <v>0</v>
      </c>
      <c r="G308" s="15">
        <v>12453671790</v>
      </c>
      <c r="H308" s="15">
        <v>12453671790</v>
      </c>
    </row>
    <row r="309" spans="2:8" x14ac:dyDescent="0.25">
      <c r="B309">
        <v>2019</v>
      </c>
      <c r="C309" t="s">
        <v>16</v>
      </c>
      <c r="D309" s="2">
        <v>43602</v>
      </c>
      <c r="E309" s="15">
        <v>0</v>
      </c>
      <c r="F309" s="15">
        <v>1029413730</v>
      </c>
      <c r="G309" s="15">
        <v>4151223930</v>
      </c>
      <c r="H309" s="15">
        <v>5180637660</v>
      </c>
    </row>
    <row r="310" spans="2:8" x14ac:dyDescent="0.25">
      <c r="B310">
        <v>2019</v>
      </c>
      <c r="C310" t="s">
        <v>16</v>
      </c>
      <c r="D310" s="2">
        <v>43603</v>
      </c>
      <c r="E310" s="15">
        <v>0</v>
      </c>
      <c r="F310" s="15">
        <v>918843048</v>
      </c>
      <c r="G310" s="15">
        <v>10020666263</v>
      </c>
      <c r="H310" s="15">
        <v>10939509311</v>
      </c>
    </row>
    <row r="311" spans="2:8" x14ac:dyDescent="0.25">
      <c r="B311">
        <v>2019</v>
      </c>
      <c r="C311" t="s">
        <v>16</v>
      </c>
      <c r="D311" s="2">
        <v>43604</v>
      </c>
      <c r="E311" s="15">
        <v>0</v>
      </c>
      <c r="F311" s="15">
        <v>153140508</v>
      </c>
      <c r="G311" s="15">
        <v>9190421477</v>
      </c>
      <c r="H311" s="15">
        <v>9343561985</v>
      </c>
    </row>
    <row r="312" spans="2:8" x14ac:dyDescent="0.25">
      <c r="B312">
        <v>2019</v>
      </c>
      <c r="C312" t="s">
        <v>16</v>
      </c>
      <c r="D312" s="2">
        <v>43605</v>
      </c>
      <c r="E312" s="15">
        <v>0</v>
      </c>
      <c r="F312" s="15">
        <v>306281016</v>
      </c>
      <c r="G312" s="15">
        <v>13341645407</v>
      </c>
      <c r="H312" s="15">
        <v>13647926423</v>
      </c>
    </row>
    <row r="313" spans="2:8" x14ac:dyDescent="0.25">
      <c r="B313">
        <v>2019</v>
      </c>
      <c r="C313" t="s">
        <v>16</v>
      </c>
      <c r="D313" s="2">
        <v>43606</v>
      </c>
      <c r="E313" s="15">
        <v>0</v>
      </c>
      <c r="F313" s="15">
        <v>0</v>
      </c>
      <c r="G313" s="15">
        <v>5811713502</v>
      </c>
      <c r="H313" s="15">
        <v>5811713502</v>
      </c>
    </row>
    <row r="314" spans="2:8" x14ac:dyDescent="0.25">
      <c r="B314">
        <v>2019</v>
      </c>
      <c r="C314" t="s">
        <v>16</v>
      </c>
      <c r="D314" s="2">
        <v>43607</v>
      </c>
      <c r="E314" s="15">
        <v>0</v>
      </c>
      <c r="F314" s="15">
        <v>459421524</v>
      </c>
      <c r="G314" s="15">
        <v>1660489572</v>
      </c>
      <c r="H314" s="15">
        <v>2119911096</v>
      </c>
    </row>
    <row r="315" spans="2:8" x14ac:dyDescent="0.25">
      <c r="B315">
        <v>2019</v>
      </c>
      <c r="C315" t="s">
        <v>16</v>
      </c>
      <c r="D315" s="2">
        <v>43608</v>
      </c>
      <c r="E315" s="15">
        <v>0</v>
      </c>
      <c r="F315" s="15">
        <v>0</v>
      </c>
      <c r="G315" s="15">
        <v>4151223930</v>
      </c>
      <c r="H315" s="15">
        <v>4151223930</v>
      </c>
    </row>
    <row r="316" spans="2:8" x14ac:dyDescent="0.25">
      <c r="B316">
        <v>2019</v>
      </c>
      <c r="C316" t="s">
        <v>16</v>
      </c>
      <c r="D316" s="2">
        <v>43609</v>
      </c>
      <c r="E316" s="15">
        <v>0</v>
      </c>
      <c r="F316" s="15">
        <v>0</v>
      </c>
      <c r="G316" s="15">
        <v>12511400621</v>
      </c>
      <c r="H316" s="15">
        <v>12511400621</v>
      </c>
    </row>
    <row r="317" spans="2:8" x14ac:dyDescent="0.25">
      <c r="B317">
        <v>2019</v>
      </c>
      <c r="C317" t="s">
        <v>16</v>
      </c>
      <c r="D317" s="2">
        <v>43610</v>
      </c>
      <c r="E317" s="15">
        <v>0</v>
      </c>
      <c r="F317" s="15">
        <v>876273222</v>
      </c>
      <c r="G317" s="15">
        <v>10793182218</v>
      </c>
      <c r="H317" s="15">
        <v>11669455440</v>
      </c>
    </row>
    <row r="318" spans="2:8" x14ac:dyDescent="0.25">
      <c r="B318">
        <v>2019</v>
      </c>
      <c r="C318" t="s">
        <v>16</v>
      </c>
      <c r="D318" s="2">
        <v>43611</v>
      </c>
      <c r="E318" s="15">
        <v>0</v>
      </c>
      <c r="F318" s="15">
        <v>0</v>
      </c>
      <c r="G318" s="15">
        <v>5811713502</v>
      </c>
      <c r="H318" s="15">
        <v>5811713502</v>
      </c>
    </row>
    <row r="319" spans="2:8" x14ac:dyDescent="0.25">
      <c r="B319">
        <v>2019</v>
      </c>
      <c r="C319" t="s">
        <v>16</v>
      </c>
      <c r="D319" s="2">
        <v>43612</v>
      </c>
      <c r="E319" s="15">
        <v>0</v>
      </c>
      <c r="F319" s="15">
        <v>153140508</v>
      </c>
      <c r="G319" s="15">
        <v>4981468716</v>
      </c>
      <c r="H319" s="15">
        <v>5134609224</v>
      </c>
    </row>
    <row r="320" spans="2:8" x14ac:dyDescent="0.25">
      <c r="B320">
        <v>2019</v>
      </c>
      <c r="C320" t="s">
        <v>16</v>
      </c>
      <c r="D320" s="2">
        <v>43613</v>
      </c>
      <c r="E320" s="15">
        <v>0</v>
      </c>
      <c r="F320" s="15">
        <v>1225124064</v>
      </c>
      <c r="G320" s="15">
        <v>11681155835</v>
      </c>
      <c r="H320" s="15">
        <v>12906279899</v>
      </c>
    </row>
    <row r="321" spans="2:8" x14ac:dyDescent="0.25">
      <c r="B321">
        <v>2019</v>
      </c>
      <c r="C321" t="s">
        <v>16</v>
      </c>
      <c r="D321" s="2">
        <v>43614</v>
      </c>
      <c r="E321" s="15">
        <v>0</v>
      </c>
      <c r="F321" s="15">
        <v>0</v>
      </c>
      <c r="G321" s="15">
        <v>7472203074</v>
      </c>
      <c r="H321" s="15">
        <v>7472203074</v>
      </c>
    </row>
    <row r="322" spans="2:8" x14ac:dyDescent="0.25">
      <c r="B322">
        <v>2019</v>
      </c>
      <c r="C322" t="s">
        <v>16</v>
      </c>
      <c r="D322" s="2">
        <v>43615</v>
      </c>
      <c r="E322" s="15">
        <v>0</v>
      </c>
      <c r="F322" s="15">
        <v>0</v>
      </c>
      <c r="G322" s="15">
        <v>7472203074</v>
      </c>
      <c r="H322" s="15">
        <v>7472203074</v>
      </c>
    </row>
    <row r="323" spans="2:8" x14ac:dyDescent="0.25">
      <c r="B323">
        <v>2019</v>
      </c>
      <c r="C323" t="s">
        <v>16</v>
      </c>
      <c r="D323" s="2">
        <v>43616</v>
      </c>
      <c r="E323" s="15">
        <v>0</v>
      </c>
      <c r="F323" s="15">
        <v>459421524</v>
      </c>
      <c r="G323" s="15">
        <v>3320979144</v>
      </c>
      <c r="H323" s="15">
        <v>3780400668</v>
      </c>
    </row>
    <row r="324" spans="2:8" x14ac:dyDescent="0.25">
      <c r="B324">
        <v>2019</v>
      </c>
      <c r="C324" t="s">
        <v>17</v>
      </c>
      <c r="D324" s="2">
        <v>43617</v>
      </c>
      <c r="E324" s="15">
        <v>0</v>
      </c>
      <c r="F324" s="15">
        <v>0</v>
      </c>
      <c r="G324" s="15">
        <v>5811713502</v>
      </c>
      <c r="H324" s="15">
        <v>5811713502</v>
      </c>
    </row>
    <row r="325" spans="2:8" x14ac:dyDescent="0.25">
      <c r="B325">
        <v>2019</v>
      </c>
      <c r="C325" t="s">
        <v>17</v>
      </c>
      <c r="D325" s="2">
        <v>43618</v>
      </c>
      <c r="E325" s="15">
        <v>0</v>
      </c>
      <c r="F325" s="15">
        <v>0</v>
      </c>
      <c r="G325" s="15">
        <v>4981468716</v>
      </c>
      <c r="H325" s="15">
        <v>4981468716</v>
      </c>
    </row>
    <row r="326" spans="2:8" x14ac:dyDescent="0.25">
      <c r="B326">
        <v>2019</v>
      </c>
      <c r="C326" t="s">
        <v>17</v>
      </c>
      <c r="D326" s="2">
        <v>43619</v>
      </c>
      <c r="E326" s="15">
        <v>0</v>
      </c>
      <c r="F326" s="15">
        <v>0</v>
      </c>
      <c r="G326" s="15">
        <v>4981468716</v>
      </c>
      <c r="H326" s="15">
        <v>4981468716</v>
      </c>
    </row>
    <row r="327" spans="2:8" x14ac:dyDescent="0.25">
      <c r="B327">
        <v>2019</v>
      </c>
      <c r="C327" t="s">
        <v>17</v>
      </c>
      <c r="D327" s="2">
        <v>43620</v>
      </c>
      <c r="E327" s="15">
        <v>0</v>
      </c>
      <c r="F327" s="15">
        <v>0</v>
      </c>
      <c r="G327" s="15">
        <v>10850911049</v>
      </c>
      <c r="H327" s="15">
        <v>10850911049</v>
      </c>
    </row>
    <row r="328" spans="2:8" x14ac:dyDescent="0.25">
      <c r="B328">
        <v>2019</v>
      </c>
      <c r="C328" t="s">
        <v>17</v>
      </c>
      <c r="D328" s="2">
        <v>43621</v>
      </c>
      <c r="E328" s="15">
        <v>0</v>
      </c>
      <c r="F328" s="15">
        <v>1071983556</v>
      </c>
      <c r="G328" s="15">
        <v>16720353382</v>
      </c>
      <c r="H328" s="15">
        <v>17792336938</v>
      </c>
    </row>
    <row r="329" spans="2:8" x14ac:dyDescent="0.25">
      <c r="B329">
        <v>2019</v>
      </c>
      <c r="C329" t="s">
        <v>17</v>
      </c>
      <c r="D329" s="2">
        <v>43622</v>
      </c>
      <c r="E329" s="15">
        <v>0</v>
      </c>
      <c r="F329" s="15">
        <v>153140508</v>
      </c>
      <c r="G329" s="15">
        <v>12511400621</v>
      </c>
      <c r="H329" s="15">
        <v>12664541129</v>
      </c>
    </row>
    <row r="330" spans="2:8" x14ac:dyDescent="0.25">
      <c r="B330">
        <v>2019</v>
      </c>
      <c r="C330" t="s">
        <v>17</v>
      </c>
      <c r="D330" s="2">
        <v>43623</v>
      </c>
      <c r="E330" s="15">
        <v>0</v>
      </c>
      <c r="F330" s="15">
        <v>153140508</v>
      </c>
      <c r="G330" s="15">
        <v>4151223930</v>
      </c>
      <c r="H330" s="15">
        <v>4304364438</v>
      </c>
    </row>
    <row r="331" spans="2:8" x14ac:dyDescent="0.25">
      <c r="B331">
        <v>2019</v>
      </c>
      <c r="C331" t="s">
        <v>17</v>
      </c>
      <c r="D331" s="2">
        <v>43624</v>
      </c>
      <c r="E331" s="15">
        <v>0</v>
      </c>
      <c r="F331" s="15">
        <v>189997402</v>
      </c>
      <c r="G331" s="15">
        <v>3320979144</v>
      </c>
      <c r="H331" s="15">
        <v>3510976546</v>
      </c>
    </row>
    <row r="332" spans="2:8" x14ac:dyDescent="0.25">
      <c r="B332">
        <v>2019</v>
      </c>
      <c r="C332" t="s">
        <v>17</v>
      </c>
      <c r="D332" s="2">
        <v>43625</v>
      </c>
      <c r="E332" s="15">
        <v>0</v>
      </c>
      <c r="F332" s="15">
        <v>306281016</v>
      </c>
      <c r="G332" s="15">
        <v>4151223930</v>
      </c>
      <c r="H332" s="15">
        <v>4457504946</v>
      </c>
    </row>
    <row r="333" spans="2:8" x14ac:dyDescent="0.25">
      <c r="B333">
        <v>2019</v>
      </c>
      <c r="C333" t="s">
        <v>17</v>
      </c>
      <c r="D333" s="2">
        <v>43626</v>
      </c>
      <c r="E333" s="15">
        <v>0</v>
      </c>
      <c r="F333" s="15">
        <v>0</v>
      </c>
      <c r="G333" s="15">
        <v>830244786</v>
      </c>
      <c r="H333" s="15">
        <v>830244786</v>
      </c>
    </row>
    <row r="334" spans="2:8" x14ac:dyDescent="0.25">
      <c r="B334">
        <v>2019</v>
      </c>
      <c r="C334" t="s">
        <v>17</v>
      </c>
      <c r="D334" s="2">
        <v>43627</v>
      </c>
      <c r="E334" s="15">
        <v>0</v>
      </c>
      <c r="F334" s="15">
        <v>306281016</v>
      </c>
      <c r="G334" s="15">
        <v>10020666263</v>
      </c>
      <c r="H334" s="15">
        <v>10326947279</v>
      </c>
    </row>
    <row r="335" spans="2:8" x14ac:dyDescent="0.25">
      <c r="B335">
        <v>2019</v>
      </c>
      <c r="C335" t="s">
        <v>17</v>
      </c>
      <c r="D335" s="2">
        <v>43628</v>
      </c>
      <c r="E335" s="15">
        <v>0</v>
      </c>
      <c r="F335" s="15">
        <v>306281016</v>
      </c>
      <c r="G335" s="15">
        <v>6699687119</v>
      </c>
      <c r="H335" s="15">
        <v>7005968135</v>
      </c>
    </row>
    <row r="336" spans="2:8" x14ac:dyDescent="0.25">
      <c r="B336">
        <v>2019</v>
      </c>
      <c r="C336" t="s">
        <v>17</v>
      </c>
      <c r="D336" s="2">
        <v>43629</v>
      </c>
      <c r="E336" s="15">
        <v>1444445237785</v>
      </c>
      <c r="F336" s="15">
        <v>21163979738</v>
      </c>
      <c r="G336" s="15">
        <v>816511263310</v>
      </c>
      <c r="H336" s="15">
        <v>2282120480833</v>
      </c>
    </row>
    <row r="337" spans="2:8" x14ac:dyDescent="0.25">
      <c r="B337">
        <v>2019</v>
      </c>
      <c r="C337" t="s">
        <v>17</v>
      </c>
      <c r="D337" s="2">
        <v>43630</v>
      </c>
      <c r="E337" s="15">
        <v>0</v>
      </c>
      <c r="F337" s="15">
        <v>306281016</v>
      </c>
      <c r="G337" s="15">
        <v>9962937432</v>
      </c>
      <c r="H337" s="15">
        <v>10269218448</v>
      </c>
    </row>
    <row r="338" spans="2:8" x14ac:dyDescent="0.25">
      <c r="B338">
        <v>2019</v>
      </c>
      <c r="C338" t="s">
        <v>17</v>
      </c>
      <c r="D338" s="2">
        <v>43631</v>
      </c>
      <c r="E338" s="15">
        <v>0</v>
      </c>
      <c r="F338" s="15">
        <v>189997402</v>
      </c>
      <c r="G338" s="15">
        <v>6699687119</v>
      </c>
      <c r="H338" s="15">
        <v>6889684521</v>
      </c>
    </row>
    <row r="339" spans="2:8" x14ac:dyDescent="0.25">
      <c r="B339">
        <v>2019</v>
      </c>
      <c r="C339" t="s">
        <v>17</v>
      </c>
      <c r="D339" s="2">
        <v>43632</v>
      </c>
      <c r="E339" s="15">
        <v>0</v>
      </c>
      <c r="F339" s="15">
        <v>153140508</v>
      </c>
      <c r="G339" s="15">
        <v>5811713502</v>
      </c>
      <c r="H339" s="15">
        <v>5964854010</v>
      </c>
    </row>
    <row r="340" spans="2:8" x14ac:dyDescent="0.25">
      <c r="B340">
        <v>2019</v>
      </c>
      <c r="C340" t="s">
        <v>17</v>
      </c>
      <c r="D340" s="2">
        <v>43633</v>
      </c>
      <c r="E340" s="15">
        <v>0</v>
      </c>
      <c r="F340" s="15">
        <v>459421524</v>
      </c>
      <c r="G340" s="15">
        <v>4981468716</v>
      </c>
      <c r="H340" s="15">
        <v>5440890240</v>
      </c>
    </row>
    <row r="341" spans="2:8" x14ac:dyDescent="0.25">
      <c r="B341">
        <v>2019</v>
      </c>
      <c r="C341" t="s">
        <v>17</v>
      </c>
      <c r="D341" s="2">
        <v>43634</v>
      </c>
      <c r="E341" s="15">
        <v>0</v>
      </c>
      <c r="F341" s="15">
        <v>0</v>
      </c>
      <c r="G341" s="15">
        <v>6641958288</v>
      </c>
      <c r="H341" s="15">
        <v>6641958288</v>
      </c>
    </row>
    <row r="342" spans="2:8" x14ac:dyDescent="0.25">
      <c r="B342">
        <v>2019</v>
      </c>
      <c r="C342" t="s">
        <v>17</v>
      </c>
      <c r="D342" s="2">
        <v>43635</v>
      </c>
      <c r="E342" s="15">
        <v>0</v>
      </c>
      <c r="F342" s="15">
        <v>379994804</v>
      </c>
      <c r="G342" s="15">
        <v>5811713502</v>
      </c>
      <c r="H342" s="15">
        <v>6191708306</v>
      </c>
    </row>
    <row r="343" spans="2:8" x14ac:dyDescent="0.25">
      <c r="B343">
        <v>2019</v>
      </c>
      <c r="C343" t="s">
        <v>17</v>
      </c>
      <c r="D343" s="2">
        <v>43636</v>
      </c>
      <c r="E343" s="15">
        <v>0</v>
      </c>
      <c r="F343" s="15">
        <v>0</v>
      </c>
      <c r="G343" s="15">
        <v>12511400621</v>
      </c>
      <c r="H343" s="15">
        <v>12511400621</v>
      </c>
    </row>
    <row r="344" spans="2:8" x14ac:dyDescent="0.25">
      <c r="B344">
        <v>2019</v>
      </c>
      <c r="C344" t="s">
        <v>17</v>
      </c>
      <c r="D344" s="2">
        <v>43637</v>
      </c>
      <c r="E344" s="15">
        <v>0</v>
      </c>
      <c r="F344" s="15">
        <v>0</v>
      </c>
      <c r="G344" s="15">
        <v>4151223930</v>
      </c>
      <c r="H344" s="15">
        <v>4151223930</v>
      </c>
    </row>
    <row r="345" spans="2:8" x14ac:dyDescent="0.25">
      <c r="B345">
        <v>2019</v>
      </c>
      <c r="C345" t="s">
        <v>17</v>
      </c>
      <c r="D345" s="2">
        <v>43638</v>
      </c>
      <c r="E345" s="15">
        <v>0</v>
      </c>
      <c r="F345" s="15">
        <v>153140508</v>
      </c>
      <c r="G345" s="15">
        <v>5811713502</v>
      </c>
      <c r="H345" s="15">
        <v>5964854010</v>
      </c>
    </row>
    <row r="346" spans="2:8" x14ac:dyDescent="0.25">
      <c r="B346">
        <v>2019</v>
      </c>
      <c r="C346" t="s">
        <v>17</v>
      </c>
      <c r="D346" s="2">
        <v>43639</v>
      </c>
      <c r="E346" s="15">
        <v>0</v>
      </c>
      <c r="F346" s="15">
        <v>0</v>
      </c>
      <c r="G346" s="15">
        <v>4151223930</v>
      </c>
      <c r="H346" s="15">
        <v>4151223930</v>
      </c>
    </row>
    <row r="347" spans="2:8" x14ac:dyDescent="0.25">
      <c r="B347">
        <v>2019</v>
      </c>
      <c r="C347" t="s">
        <v>17</v>
      </c>
      <c r="D347" s="2">
        <v>43640</v>
      </c>
      <c r="E347" s="15">
        <v>0</v>
      </c>
      <c r="F347" s="15">
        <v>839416328</v>
      </c>
      <c r="G347" s="15">
        <v>8302447860</v>
      </c>
      <c r="H347" s="15">
        <v>9141864188</v>
      </c>
    </row>
    <row r="348" spans="2:8" x14ac:dyDescent="0.25">
      <c r="B348">
        <v>2019</v>
      </c>
      <c r="C348" t="s">
        <v>17</v>
      </c>
      <c r="D348" s="2">
        <v>43641</v>
      </c>
      <c r="E348" s="15">
        <v>0</v>
      </c>
      <c r="F348" s="15">
        <v>612562032</v>
      </c>
      <c r="G348" s="15">
        <v>2490734358</v>
      </c>
      <c r="H348" s="15">
        <v>3103296390</v>
      </c>
    </row>
    <row r="349" spans="2:8" x14ac:dyDescent="0.25">
      <c r="B349">
        <v>2019</v>
      </c>
      <c r="C349" t="s">
        <v>17</v>
      </c>
      <c r="D349" s="2">
        <v>43642</v>
      </c>
      <c r="E349" s="15">
        <v>0</v>
      </c>
      <c r="F349" s="15">
        <v>0</v>
      </c>
      <c r="G349" s="15">
        <v>3320979144</v>
      </c>
      <c r="H349" s="15">
        <v>3320979144</v>
      </c>
    </row>
    <row r="350" spans="2:8" x14ac:dyDescent="0.25">
      <c r="B350">
        <v>2019</v>
      </c>
      <c r="C350" t="s">
        <v>17</v>
      </c>
      <c r="D350" s="2">
        <v>43643</v>
      </c>
      <c r="E350" s="15">
        <v>0</v>
      </c>
      <c r="F350" s="15">
        <v>918843048</v>
      </c>
      <c r="G350" s="15">
        <v>4151223930</v>
      </c>
      <c r="H350" s="15">
        <v>5070066978</v>
      </c>
    </row>
    <row r="351" spans="2:8" x14ac:dyDescent="0.25">
      <c r="B351">
        <v>2019</v>
      </c>
      <c r="C351" t="s">
        <v>17</v>
      </c>
      <c r="D351" s="2">
        <v>43644</v>
      </c>
      <c r="E351" s="15">
        <v>0</v>
      </c>
      <c r="F351" s="15">
        <v>0</v>
      </c>
      <c r="G351" s="15">
        <v>2490734358</v>
      </c>
      <c r="H351" s="15">
        <v>2490734358</v>
      </c>
    </row>
    <row r="352" spans="2:8" x14ac:dyDescent="0.25">
      <c r="B352">
        <v>2019</v>
      </c>
      <c r="C352" t="s">
        <v>17</v>
      </c>
      <c r="D352" s="2">
        <v>43645</v>
      </c>
      <c r="E352" s="15">
        <v>0</v>
      </c>
      <c r="F352" s="15">
        <v>306281016</v>
      </c>
      <c r="G352" s="15">
        <v>4981468716</v>
      </c>
      <c r="H352" s="15">
        <v>5287749732</v>
      </c>
    </row>
    <row r="353" spans="2:8" x14ac:dyDescent="0.25">
      <c r="B353">
        <v>2019</v>
      </c>
      <c r="C353" t="s">
        <v>17</v>
      </c>
      <c r="D353" s="2">
        <v>43646</v>
      </c>
      <c r="E353" s="15">
        <v>0</v>
      </c>
      <c r="F353" s="15">
        <v>1145697344</v>
      </c>
      <c r="G353" s="15">
        <v>5811713502</v>
      </c>
      <c r="H353" s="15">
        <v>6957410846</v>
      </c>
    </row>
    <row r="354" spans="2:8" x14ac:dyDescent="0.25">
      <c r="B354">
        <v>2019</v>
      </c>
      <c r="C354" t="s">
        <v>6</v>
      </c>
      <c r="D354" s="2">
        <v>43647</v>
      </c>
      <c r="E354" s="15">
        <v>0</v>
      </c>
      <c r="F354" s="15">
        <v>569992206</v>
      </c>
      <c r="G354" s="15">
        <v>14171890193</v>
      </c>
      <c r="H354" s="15">
        <v>14741882399</v>
      </c>
    </row>
    <row r="355" spans="2:8" x14ac:dyDescent="0.25">
      <c r="B355">
        <v>2019</v>
      </c>
      <c r="C355" t="s">
        <v>6</v>
      </c>
      <c r="D355" s="2">
        <v>43648</v>
      </c>
      <c r="E355" s="15">
        <v>0</v>
      </c>
      <c r="F355" s="15">
        <v>459421524</v>
      </c>
      <c r="G355" s="15">
        <v>10020666263</v>
      </c>
      <c r="H355" s="15">
        <v>10480087787</v>
      </c>
    </row>
    <row r="356" spans="2:8" x14ac:dyDescent="0.25">
      <c r="B356">
        <v>2019</v>
      </c>
      <c r="C356" t="s">
        <v>6</v>
      </c>
      <c r="D356" s="2">
        <v>43649</v>
      </c>
      <c r="E356" s="15">
        <v>0</v>
      </c>
      <c r="F356" s="15">
        <v>306281016</v>
      </c>
      <c r="G356" s="15">
        <v>6641958288</v>
      </c>
      <c r="H356" s="15">
        <v>6948239304</v>
      </c>
    </row>
    <row r="357" spans="2:8" x14ac:dyDescent="0.25">
      <c r="B357">
        <v>2019</v>
      </c>
      <c r="C357" t="s">
        <v>6</v>
      </c>
      <c r="D357" s="2">
        <v>43650</v>
      </c>
      <c r="E357" s="15">
        <v>0</v>
      </c>
      <c r="F357" s="15">
        <v>0</v>
      </c>
      <c r="G357" s="15">
        <v>4151223930</v>
      </c>
      <c r="H357" s="15">
        <v>4151223930</v>
      </c>
    </row>
    <row r="358" spans="2:8" x14ac:dyDescent="0.25">
      <c r="B358">
        <v>2019</v>
      </c>
      <c r="C358" t="s">
        <v>6</v>
      </c>
      <c r="D358" s="2">
        <v>43651</v>
      </c>
      <c r="E358" s="15">
        <v>0</v>
      </c>
      <c r="F358" s="15">
        <v>765702540</v>
      </c>
      <c r="G358" s="15">
        <v>15832379765</v>
      </c>
      <c r="H358" s="15">
        <v>16598082305</v>
      </c>
    </row>
    <row r="359" spans="2:8" x14ac:dyDescent="0.25">
      <c r="B359">
        <v>2019</v>
      </c>
      <c r="C359" t="s">
        <v>6</v>
      </c>
      <c r="D359" s="2">
        <v>43652</v>
      </c>
      <c r="E359" s="15">
        <v>0</v>
      </c>
      <c r="F359" s="15">
        <v>306281016</v>
      </c>
      <c r="G359" s="15">
        <v>5811713502</v>
      </c>
      <c r="H359" s="15">
        <v>6117994518</v>
      </c>
    </row>
    <row r="360" spans="2:8" x14ac:dyDescent="0.25">
      <c r="B360">
        <v>2019</v>
      </c>
      <c r="C360" t="s">
        <v>6</v>
      </c>
      <c r="D360" s="2">
        <v>43653</v>
      </c>
      <c r="E360" s="15">
        <v>0</v>
      </c>
      <c r="F360" s="15">
        <v>0</v>
      </c>
      <c r="G360" s="15">
        <v>4151223930</v>
      </c>
      <c r="H360" s="15">
        <v>4151223930</v>
      </c>
    </row>
    <row r="361" spans="2:8" x14ac:dyDescent="0.25">
      <c r="B361">
        <v>2019</v>
      </c>
      <c r="C361" t="s">
        <v>6</v>
      </c>
      <c r="D361" s="2">
        <v>43654</v>
      </c>
      <c r="E361" s="15">
        <v>0</v>
      </c>
      <c r="F361" s="15">
        <v>0</v>
      </c>
      <c r="G361" s="15">
        <v>11681155835</v>
      </c>
      <c r="H361" s="15">
        <v>11681155835</v>
      </c>
    </row>
    <row r="362" spans="2:8" x14ac:dyDescent="0.25">
      <c r="B362">
        <v>2019</v>
      </c>
      <c r="C362" t="s">
        <v>6</v>
      </c>
      <c r="D362" s="2">
        <v>43655</v>
      </c>
      <c r="E362" s="15">
        <v>0</v>
      </c>
      <c r="F362" s="15">
        <v>0</v>
      </c>
      <c r="G362" s="15">
        <v>8302447860</v>
      </c>
      <c r="H362" s="15">
        <v>8302447860</v>
      </c>
    </row>
    <row r="363" spans="2:8" x14ac:dyDescent="0.25">
      <c r="B363">
        <v>2019</v>
      </c>
      <c r="C363" t="s">
        <v>6</v>
      </c>
      <c r="D363" s="2">
        <v>43656</v>
      </c>
      <c r="E363" s="15">
        <v>0</v>
      </c>
      <c r="F363" s="15">
        <v>459421524</v>
      </c>
      <c r="G363" s="15">
        <v>8360176691</v>
      </c>
      <c r="H363" s="15">
        <v>8819598215</v>
      </c>
    </row>
    <row r="364" spans="2:8" x14ac:dyDescent="0.25">
      <c r="B364">
        <v>2019</v>
      </c>
      <c r="C364" t="s">
        <v>6</v>
      </c>
      <c r="D364" s="2">
        <v>43657</v>
      </c>
      <c r="E364" s="15">
        <v>0</v>
      </c>
      <c r="F364" s="15">
        <v>0</v>
      </c>
      <c r="G364" s="15">
        <v>6641958288</v>
      </c>
      <c r="H364" s="15">
        <v>6641958288</v>
      </c>
    </row>
    <row r="365" spans="2:8" x14ac:dyDescent="0.25">
      <c r="B365">
        <v>2019</v>
      </c>
      <c r="C365" t="s">
        <v>6</v>
      </c>
      <c r="D365" s="2">
        <v>43658</v>
      </c>
      <c r="E365" s="15">
        <v>0</v>
      </c>
      <c r="F365" s="15">
        <v>459421524</v>
      </c>
      <c r="G365" s="15">
        <v>4981468716</v>
      </c>
      <c r="H365" s="15">
        <v>5440890240</v>
      </c>
    </row>
    <row r="366" spans="2:8" x14ac:dyDescent="0.25">
      <c r="B366">
        <v>2019</v>
      </c>
      <c r="C366" t="s">
        <v>6</v>
      </c>
      <c r="D366" s="2">
        <v>43659</v>
      </c>
      <c r="E366" s="15">
        <v>2854773560217</v>
      </c>
      <c r="F366" s="15">
        <v>1548963498720</v>
      </c>
      <c r="G366" s="15">
        <v>1822027583205</v>
      </c>
      <c r="H366" s="15">
        <v>6225764642142</v>
      </c>
    </row>
    <row r="367" spans="2:8" x14ac:dyDescent="0.25">
      <c r="B367">
        <v>2019</v>
      </c>
      <c r="C367" t="s">
        <v>6</v>
      </c>
      <c r="D367" s="2">
        <v>43660</v>
      </c>
      <c r="E367" s="15">
        <v>0</v>
      </c>
      <c r="F367" s="15">
        <v>459421524</v>
      </c>
      <c r="G367" s="15">
        <v>6565494788</v>
      </c>
      <c r="H367" s="15">
        <v>7024916312</v>
      </c>
    </row>
    <row r="368" spans="2:8" x14ac:dyDescent="0.25">
      <c r="B368">
        <v>2019</v>
      </c>
      <c r="C368" t="s">
        <v>6</v>
      </c>
      <c r="D368" s="2">
        <v>43661</v>
      </c>
      <c r="E368" s="15">
        <v>0</v>
      </c>
      <c r="F368" s="15">
        <v>306281016</v>
      </c>
      <c r="G368" s="15">
        <v>81951648582</v>
      </c>
      <c r="H368" s="15">
        <v>82257929598</v>
      </c>
    </row>
    <row r="369" spans="2:8" x14ac:dyDescent="0.25">
      <c r="B369">
        <v>2019</v>
      </c>
      <c r="C369" t="s">
        <v>6</v>
      </c>
      <c r="D369" s="2">
        <v>43662</v>
      </c>
      <c r="E369" s="15">
        <v>0</v>
      </c>
      <c r="F369" s="15">
        <v>459421524</v>
      </c>
      <c r="G369" s="15">
        <v>35460144888</v>
      </c>
      <c r="H369" s="15">
        <v>35919566412</v>
      </c>
    </row>
    <row r="370" spans="2:8" x14ac:dyDescent="0.25">
      <c r="B370">
        <v>2019</v>
      </c>
      <c r="C370" t="s">
        <v>6</v>
      </c>
      <c r="D370" s="2">
        <v>43663</v>
      </c>
      <c r="E370" s="15">
        <v>53022272</v>
      </c>
      <c r="F370" s="15">
        <v>0</v>
      </c>
      <c r="G370" s="15">
        <v>58253335170</v>
      </c>
      <c r="H370" s="15">
        <v>58306357442</v>
      </c>
    </row>
    <row r="371" spans="2:8" x14ac:dyDescent="0.25">
      <c r="B371">
        <v>2019</v>
      </c>
      <c r="C371" t="s">
        <v>6</v>
      </c>
      <c r="D371" s="2">
        <v>43664</v>
      </c>
      <c r="E371" s="15">
        <v>0</v>
      </c>
      <c r="F371" s="15">
        <v>306281016</v>
      </c>
      <c r="G371" s="15">
        <v>52847927807</v>
      </c>
      <c r="H371" s="15">
        <v>53154208823</v>
      </c>
    </row>
    <row r="372" spans="2:8" x14ac:dyDescent="0.25">
      <c r="B372">
        <v>2019</v>
      </c>
      <c r="C372" t="s">
        <v>6</v>
      </c>
      <c r="D372" s="2">
        <v>43665</v>
      </c>
      <c r="E372" s="15">
        <v>0</v>
      </c>
      <c r="F372" s="15">
        <v>0</v>
      </c>
      <c r="G372" s="15">
        <v>46757941394</v>
      </c>
      <c r="H372" s="15">
        <v>46757941394</v>
      </c>
    </row>
    <row r="373" spans="2:8" x14ac:dyDescent="0.25">
      <c r="B373">
        <v>2019</v>
      </c>
      <c r="C373" t="s">
        <v>6</v>
      </c>
      <c r="D373" s="2">
        <v>43666</v>
      </c>
      <c r="E373" s="15">
        <v>0</v>
      </c>
      <c r="F373" s="15">
        <v>0</v>
      </c>
      <c r="G373" s="15">
        <v>40865552251</v>
      </c>
      <c r="H373" s="15">
        <v>40865552251</v>
      </c>
    </row>
    <row r="374" spans="2:8" x14ac:dyDescent="0.25">
      <c r="B374">
        <v>2019</v>
      </c>
      <c r="C374" t="s">
        <v>6</v>
      </c>
      <c r="D374" s="2">
        <v>43667</v>
      </c>
      <c r="E374" s="15">
        <v>0</v>
      </c>
      <c r="F374" s="15">
        <v>0</v>
      </c>
      <c r="G374" s="15">
        <v>34334477678</v>
      </c>
      <c r="H374" s="15">
        <v>34334477678</v>
      </c>
    </row>
    <row r="375" spans="2:8" x14ac:dyDescent="0.25">
      <c r="B375">
        <v>2019</v>
      </c>
      <c r="C375" t="s">
        <v>6</v>
      </c>
      <c r="D375" s="2">
        <v>43668</v>
      </c>
      <c r="E375" s="15">
        <v>0</v>
      </c>
      <c r="F375" s="15">
        <v>913130116</v>
      </c>
      <c r="G375" s="15">
        <v>23941804302</v>
      </c>
      <c r="H375" s="15">
        <v>24854934418</v>
      </c>
    </row>
    <row r="376" spans="2:8" x14ac:dyDescent="0.25">
      <c r="B376">
        <v>2019</v>
      </c>
      <c r="C376" t="s">
        <v>6</v>
      </c>
      <c r="D376" s="2">
        <v>43669</v>
      </c>
      <c r="E376" s="15">
        <v>106044544</v>
      </c>
      <c r="F376" s="15">
        <v>918843048</v>
      </c>
      <c r="G376" s="15">
        <v>46293906424</v>
      </c>
      <c r="H376" s="15">
        <v>47318794016</v>
      </c>
    </row>
    <row r="377" spans="2:8" x14ac:dyDescent="0.25">
      <c r="B377">
        <v>2019</v>
      </c>
      <c r="C377" t="s">
        <v>6</v>
      </c>
      <c r="D377" s="2">
        <v>43670</v>
      </c>
      <c r="E377" s="15">
        <v>0</v>
      </c>
      <c r="F377" s="15">
        <v>0</v>
      </c>
      <c r="G377" s="15">
        <v>46514450504</v>
      </c>
      <c r="H377" s="15">
        <v>46514450504</v>
      </c>
    </row>
    <row r="378" spans="2:8" x14ac:dyDescent="0.25">
      <c r="B378">
        <v>2019</v>
      </c>
      <c r="C378" t="s">
        <v>6</v>
      </c>
      <c r="D378" s="2">
        <v>43671</v>
      </c>
      <c r="E378" s="15">
        <v>0</v>
      </c>
      <c r="F378" s="15">
        <v>765702540</v>
      </c>
      <c r="G378" s="15">
        <v>63681689343</v>
      </c>
      <c r="H378" s="15">
        <v>64447391883</v>
      </c>
    </row>
    <row r="379" spans="2:8" x14ac:dyDescent="0.25">
      <c r="B379">
        <v>2019</v>
      </c>
      <c r="C379" t="s">
        <v>6</v>
      </c>
      <c r="D379" s="2">
        <v>43672</v>
      </c>
      <c r="E379" s="15">
        <v>0</v>
      </c>
      <c r="F379" s="15">
        <v>0</v>
      </c>
      <c r="G379" s="15">
        <v>69771675756</v>
      </c>
      <c r="H379" s="15">
        <v>69771675756</v>
      </c>
    </row>
    <row r="380" spans="2:8" x14ac:dyDescent="0.25">
      <c r="B380">
        <v>2019</v>
      </c>
      <c r="C380" t="s">
        <v>6</v>
      </c>
      <c r="D380" s="2">
        <v>43673</v>
      </c>
      <c r="E380" s="15">
        <v>0</v>
      </c>
      <c r="F380" s="15">
        <v>306281016</v>
      </c>
      <c r="G380" s="15">
        <v>23477769332</v>
      </c>
      <c r="H380" s="15">
        <v>23784050348</v>
      </c>
    </row>
    <row r="381" spans="2:8" x14ac:dyDescent="0.25">
      <c r="B381">
        <v>2019</v>
      </c>
      <c r="C381" t="s">
        <v>6</v>
      </c>
      <c r="D381" s="2">
        <v>43674</v>
      </c>
      <c r="E381" s="15">
        <v>0</v>
      </c>
      <c r="F381" s="15">
        <v>459421524</v>
      </c>
      <c r="G381" s="15">
        <v>28906123505</v>
      </c>
      <c r="H381" s="15">
        <v>29365545029</v>
      </c>
    </row>
    <row r="382" spans="2:8" x14ac:dyDescent="0.25">
      <c r="B382">
        <v>2019</v>
      </c>
      <c r="C382" t="s">
        <v>6</v>
      </c>
      <c r="D382" s="2">
        <v>43675</v>
      </c>
      <c r="E382" s="15">
        <v>0</v>
      </c>
      <c r="F382" s="15">
        <v>0</v>
      </c>
      <c r="G382" s="15">
        <v>70212763916</v>
      </c>
      <c r="H382" s="15">
        <v>70212763916</v>
      </c>
    </row>
    <row r="383" spans="2:8" x14ac:dyDescent="0.25">
      <c r="B383">
        <v>2019</v>
      </c>
      <c r="C383" t="s">
        <v>6</v>
      </c>
      <c r="D383" s="2">
        <v>43676</v>
      </c>
      <c r="E383" s="15">
        <v>0</v>
      </c>
      <c r="F383" s="15">
        <v>459421524</v>
      </c>
      <c r="G383" s="15">
        <v>28929070315</v>
      </c>
      <c r="H383" s="15">
        <v>29388491839</v>
      </c>
    </row>
    <row r="384" spans="2:8" x14ac:dyDescent="0.25">
      <c r="B384">
        <v>2019</v>
      </c>
      <c r="C384" t="s">
        <v>6</v>
      </c>
      <c r="D384" s="2">
        <v>43677</v>
      </c>
      <c r="E384" s="15">
        <v>0</v>
      </c>
      <c r="F384" s="15">
        <v>153140508</v>
      </c>
      <c r="G384" s="15">
        <v>35239600808</v>
      </c>
      <c r="H384" s="15">
        <v>35392741316</v>
      </c>
    </row>
    <row r="385" spans="2:8" x14ac:dyDescent="0.25">
      <c r="B385">
        <v>2019</v>
      </c>
      <c r="C385" t="s">
        <v>7</v>
      </c>
      <c r="D385" s="2">
        <v>43678</v>
      </c>
      <c r="E385" s="15">
        <v>0</v>
      </c>
      <c r="F385" s="15">
        <v>153140508</v>
      </c>
      <c r="G385" s="15">
        <v>52615910322</v>
      </c>
      <c r="H385" s="15">
        <v>52769050830</v>
      </c>
    </row>
    <row r="386" spans="2:8" x14ac:dyDescent="0.25">
      <c r="B386">
        <v>2019</v>
      </c>
      <c r="C386" t="s">
        <v>7</v>
      </c>
      <c r="D386" s="2">
        <v>43679</v>
      </c>
      <c r="E386" s="15">
        <v>0</v>
      </c>
      <c r="F386" s="15">
        <v>306281016</v>
      </c>
      <c r="G386" s="15">
        <v>52383892837</v>
      </c>
      <c r="H386" s="15">
        <v>52690173853</v>
      </c>
    </row>
    <row r="387" spans="2:8" x14ac:dyDescent="0.25">
      <c r="B387">
        <v>2019</v>
      </c>
      <c r="C387" t="s">
        <v>7</v>
      </c>
      <c r="D387" s="2">
        <v>43680</v>
      </c>
      <c r="E387" s="15">
        <v>0</v>
      </c>
      <c r="F387" s="15">
        <v>0</v>
      </c>
      <c r="G387" s="15">
        <v>46955538664</v>
      </c>
      <c r="H387" s="15">
        <v>46955538664</v>
      </c>
    </row>
    <row r="388" spans="2:8" x14ac:dyDescent="0.25">
      <c r="B388">
        <v>2019</v>
      </c>
      <c r="C388" t="s">
        <v>7</v>
      </c>
      <c r="D388" s="2">
        <v>43681</v>
      </c>
      <c r="E388" s="15">
        <v>0</v>
      </c>
      <c r="F388" s="15">
        <v>0</v>
      </c>
      <c r="G388" s="15">
        <v>46514450504</v>
      </c>
      <c r="H388" s="15">
        <v>46514450504</v>
      </c>
    </row>
    <row r="389" spans="2:8" x14ac:dyDescent="0.25">
      <c r="B389">
        <v>2019</v>
      </c>
      <c r="C389" t="s">
        <v>7</v>
      </c>
      <c r="D389" s="2">
        <v>43682</v>
      </c>
      <c r="E389" s="15">
        <v>0</v>
      </c>
      <c r="F389" s="15">
        <v>0</v>
      </c>
      <c r="G389" s="15">
        <v>24405839272</v>
      </c>
      <c r="H389" s="15">
        <v>24405839272</v>
      </c>
    </row>
    <row r="390" spans="2:8" x14ac:dyDescent="0.25">
      <c r="B390">
        <v>2019</v>
      </c>
      <c r="C390" t="s">
        <v>7</v>
      </c>
      <c r="D390" s="2">
        <v>43683</v>
      </c>
      <c r="E390" s="15">
        <v>0</v>
      </c>
      <c r="F390" s="15">
        <v>343137910</v>
      </c>
      <c r="G390" s="15">
        <v>40424464091</v>
      </c>
      <c r="H390" s="15">
        <v>40767602001</v>
      </c>
    </row>
    <row r="391" spans="2:8" x14ac:dyDescent="0.25">
      <c r="B391">
        <v>2019</v>
      </c>
      <c r="C391" t="s">
        <v>7</v>
      </c>
      <c r="D391" s="2">
        <v>43684</v>
      </c>
      <c r="E391" s="15">
        <v>0</v>
      </c>
      <c r="F391" s="15">
        <v>306281016</v>
      </c>
      <c r="G391" s="15">
        <v>34775565838</v>
      </c>
      <c r="H391" s="15">
        <v>35081846854</v>
      </c>
    </row>
    <row r="392" spans="2:8" x14ac:dyDescent="0.25">
      <c r="B392">
        <v>2019</v>
      </c>
      <c r="C392" t="s">
        <v>7</v>
      </c>
      <c r="D392" s="2">
        <v>43685</v>
      </c>
      <c r="E392" s="15">
        <v>0</v>
      </c>
      <c r="F392" s="15">
        <v>612562032</v>
      </c>
      <c r="G392" s="15">
        <v>41109043141</v>
      </c>
      <c r="H392" s="15">
        <v>41721605173</v>
      </c>
    </row>
    <row r="393" spans="2:8" x14ac:dyDescent="0.25">
      <c r="B393">
        <v>2019</v>
      </c>
      <c r="C393" t="s">
        <v>7</v>
      </c>
      <c r="D393" s="2">
        <v>43686</v>
      </c>
      <c r="E393" s="15">
        <v>0</v>
      </c>
      <c r="F393" s="15">
        <v>0</v>
      </c>
      <c r="G393" s="15">
        <v>23721260222</v>
      </c>
      <c r="H393" s="15">
        <v>23721260222</v>
      </c>
    </row>
    <row r="394" spans="2:8" x14ac:dyDescent="0.25">
      <c r="B394">
        <v>2019</v>
      </c>
      <c r="C394" t="s">
        <v>7</v>
      </c>
      <c r="D394" s="2">
        <v>43687</v>
      </c>
      <c r="E394" s="15">
        <v>53022272</v>
      </c>
      <c r="F394" s="15">
        <v>0</v>
      </c>
      <c r="G394" s="15">
        <v>35216653998</v>
      </c>
      <c r="H394" s="15">
        <v>35269676270</v>
      </c>
    </row>
    <row r="395" spans="2:8" x14ac:dyDescent="0.25">
      <c r="B395">
        <v>2019</v>
      </c>
      <c r="C395" t="s">
        <v>7</v>
      </c>
      <c r="D395" s="2">
        <v>43688</v>
      </c>
      <c r="E395" s="15">
        <v>0</v>
      </c>
      <c r="F395" s="15">
        <v>992556836</v>
      </c>
      <c r="G395" s="15">
        <v>46073362344</v>
      </c>
      <c r="H395" s="15">
        <v>47065919180</v>
      </c>
    </row>
    <row r="396" spans="2:8" x14ac:dyDescent="0.25">
      <c r="B396">
        <v>2019</v>
      </c>
      <c r="C396" t="s">
        <v>7</v>
      </c>
      <c r="D396" s="2">
        <v>43689</v>
      </c>
      <c r="E396" s="15">
        <v>0</v>
      </c>
      <c r="F396" s="15">
        <v>0</v>
      </c>
      <c r="G396" s="15">
        <v>52163348757</v>
      </c>
      <c r="H396" s="15">
        <v>52163348757</v>
      </c>
    </row>
    <row r="397" spans="2:8" x14ac:dyDescent="0.25">
      <c r="B397">
        <v>2019</v>
      </c>
      <c r="C397" t="s">
        <v>7</v>
      </c>
      <c r="D397" s="2">
        <v>43690</v>
      </c>
      <c r="E397" s="15">
        <v>4775036050962</v>
      </c>
      <c r="F397" s="15">
        <v>2744438983108</v>
      </c>
      <c r="G397" s="15">
        <v>3356070839621</v>
      </c>
      <c r="H397" s="15">
        <v>10875545873691</v>
      </c>
    </row>
    <row r="398" spans="2:8" x14ac:dyDescent="0.25">
      <c r="B398">
        <v>2019</v>
      </c>
      <c r="C398" t="s">
        <v>7</v>
      </c>
      <c r="D398" s="2">
        <v>43691</v>
      </c>
      <c r="E398" s="15">
        <v>0</v>
      </c>
      <c r="F398" s="15">
        <v>1335694746</v>
      </c>
      <c r="G398" s="15">
        <v>29126667585</v>
      </c>
      <c r="H398" s="15">
        <v>30462362331</v>
      </c>
    </row>
    <row r="399" spans="2:8" x14ac:dyDescent="0.25">
      <c r="B399">
        <v>2019</v>
      </c>
      <c r="C399" t="s">
        <v>7</v>
      </c>
      <c r="D399" s="2">
        <v>43692</v>
      </c>
      <c r="E399" s="15">
        <v>0</v>
      </c>
      <c r="F399" s="15">
        <v>379994804</v>
      </c>
      <c r="G399" s="15">
        <v>35216653998</v>
      </c>
      <c r="H399" s="15">
        <v>35596648802</v>
      </c>
    </row>
    <row r="400" spans="2:8" x14ac:dyDescent="0.25">
      <c r="B400">
        <v>2019</v>
      </c>
      <c r="C400" t="s">
        <v>7</v>
      </c>
      <c r="D400" s="2">
        <v>43693</v>
      </c>
      <c r="E400" s="15">
        <v>0</v>
      </c>
      <c r="F400" s="15">
        <v>306281016</v>
      </c>
      <c r="G400" s="15">
        <v>46293906424</v>
      </c>
      <c r="H400" s="15">
        <v>46600187440</v>
      </c>
    </row>
    <row r="401" spans="2:8" x14ac:dyDescent="0.25">
      <c r="B401">
        <v>2019</v>
      </c>
      <c r="C401" t="s">
        <v>7</v>
      </c>
      <c r="D401" s="2">
        <v>43694</v>
      </c>
      <c r="E401" s="15">
        <v>0</v>
      </c>
      <c r="F401" s="15">
        <v>0</v>
      </c>
      <c r="G401" s="15">
        <v>40865552251</v>
      </c>
      <c r="H401" s="15">
        <v>40865552251</v>
      </c>
    </row>
    <row r="402" spans="2:8" x14ac:dyDescent="0.25">
      <c r="B402">
        <v>2019</v>
      </c>
      <c r="C402" t="s">
        <v>7</v>
      </c>
      <c r="D402" s="2">
        <v>43695</v>
      </c>
      <c r="E402" s="15">
        <v>26511136</v>
      </c>
      <c r="F402" s="15">
        <v>379994804</v>
      </c>
      <c r="G402" s="15">
        <v>74979485849</v>
      </c>
      <c r="H402" s="15">
        <v>75385991789</v>
      </c>
    </row>
    <row r="403" spans="2:8" x14ac:dyDescent="0.25">
      <c r="B403">
        <v>2019</v>
      </c>
      <c r="C403" t="s">
        <v>7</v>
      </c>
      <c r="D403" s="2">
        <v>43696</v>
      </c>
      <c r="E403" s="15">
        <v>0</v>
      </c>
      <c r="F403" s="15">
        <v>0</v>
      </c>
      <c r="G403" s="15">
        <v>64807356553</v>
      </c>
      <c r="H403" s="15">
        <v>64807356553</v>
      </c>
    </row>
    <row r="404" spans="2:8" x14ac:dyDescent="0.25">
      <c r="B404">
        <v>2019</v>
      </c>
      <c r="C404" t="s">
        <v>7</v>
      </c>
      <c r="D404" s="2">
        <v>43697</v>
      </c>
      <c r="E404" s="15">
        <v>0</v>
      </c>
      <c r="F404" s="15">
        <v>379994804</v>
      </c>
      <c r="G404" s="15">
        <v>46734994584</v>
      </c>
      <c r="H404" s="15">
        <v>47114989388</v>
      </c>
    </row>
    <row r="405" spans="2:8" x14ac:dyDescent="0.25">
      <c r="B405">
        <v>2019</v>
      </c>
      <c r="C405" t="s">
        <v>7</v>
      </c>
      <c r="D405" s="2">
        <v>43698</v>
      </c>
      <c r="E405" s="15">
        <v>0</v>
      </c>
      <c r="F405" s="15">
        <v>686275820</v>
      </c>
      <c r="G405" s="15">
        <v>40645008171</v>
      </c>
      <c r="H405" s="15">
        <v>41331283991</v>
      </c>
    </row>
    <row r="406" spans="2:8" x14ac:dyDescent="0.25">
      <c r="B406">
        <v>2019</v>
      </c>
      <c r="C406" t="s">
        <v>7</v>
      </c>
      <c r="D406" s="2">
        <v>43699</v>
      </c>
      <c r="E406" s="15">
        <v>53022272</v>
      </c>
      <c r="F406" s="15">
        <v>0</v>
      </c>
      <c r="G406" s="15">
        <v>23257225252</v>
      </c>
      <c r="H406" s="15">
        <v>23310247524</v>
      </c>
    </row>
    <row r="407" spans="2:8" x14ac:dyDescent="0.25">
      <c r="B407">
        <v>2019</v>
      </c>
      <c r="C407" t="s">
        <v>7</v>
      </c>
      <c r="D407" s="2">
        <v>43700</v>
      </c>
      <c r="E407" s="15">
        <v>0</v>
      </c>
      <c r="F407" s="15">
        <v>765702540</v>
      </c>
      <c r="G407" s="15">
        <v>17387782919</v>
      </c>
      <c r="H407" s="15">
        <v>18153485459</v>
      </c>
    </row>
    <row r="408" spans="2:8" x14ac:dyDescent="0.25">
      <c r="B408">
        <v>2019</v>
      </c>
      <c r="C408" t="s">
        <v>7</v>
      </c>
      <c r="D408" s="2">
        <v>43701</v>
      </c>
      <c r="E408" s="15">
        <v>0</v>
      </c>
      <c r="F408" s="15">
        <v>0</v>
      </c>
      <c r="G408" s="15">
        <v>58032791090</v>
      </c>
      <c r="H408" s="15">
        <v>58032791090</v>
      </c>
    </row>
    <row r="409" spans="2:8" x14ac:dyDescent="0.25">
      <c r="B409">
        <v>2019</v>
      </c>
      <c r="C409" t="s">
        <v>7</v>
      </c>
      <c r="D409" s="2">
        <v>43702</v>
      </c>
      <c r="E409" s="15">
        <v>0</v>
      </c>
      <c r="F409" s="15">
        <v>0</v>
      </c>
      <c r="G409" s="15">
        <v>81069472262</v>
      </c>
      <c r="H409" s="15">
        <v>81069472262</v>
      </c>
    </row>
    <row r="410" spans="2:8" x14ac:dyDescent="0.25">
      <c r="B410">
        <v>2019</v>
      </c>
      <c r="C410" t="s">
        <v>7</v>
      </c>
      <c r="D410" s="2">
        <v>43703</v>
      </c>
      <c r="E410" s="15">
        <v>0</v>
      </c>
      <c r="F410" s="15">
        <v>306281016</v>
      </c>
      <c r="G410" s="15">
        <v>58519772870</v>
      </c>
      <c r="H410" s="15">
        <v>58826053886</v>
      </c>
    </row>
    <row r="411" spans="2:8" x14ac:dyDescent="0.25">
      <c r="B411">
        <v>2019</v>
      </c>
      <c r="C411" t="s">
        <v>7</v>
      </c>
      <c r="D411" s="2">
        <v>43704</v>
      </c>
      <c r="E411" s="15">
        <v>53022272</v>
      </c>
      <c r="F411" s="15">
        <v>459421524</v>
      </c>
      <c r="G411" s="15">
        <v>53068471887</v>
      </c>
      <c r="H411" s="15">
        <v>53580915683</v>
      </c>
    </row>
    <row r="412" spans="2:8" x14ac:dyDescent="0.25">
      <c r="B412">
        <v>2019</v>
      </c>
      <c r="C412" t="s">
        <v>7</v>
      </c>
      <c r="D412" s="2">
        <v>43705</v>
      </c>
      <c r="E412" s="15">
        <v>0</v>
      </c>
      <c r="F412" s="15">
        <v>459421524</v>
      </c>
      <c r="G412" s="15">
        <v>28685579425</v>
      </c>
      <c r="H412" s="15">
        <v>29145000949</v>
      </c>
    </row>
    <row r="413" spans="2:8" x14ac:dyDescent="0.25">
      <c r="B413">
        <v>2019</v>
      </c>
      <c r="C413" t="s">
        <v>7</v>
      </c>
      <c r="D413" s="2">
        <v>43706</v>
      </c>
      <c r="E413" s="15">
        <v>26511136</v>
      </c>
      <c r="F413" s="15">
        <v>765702540</v>
      </c>
      <c r="G413" s="15">
        <v>40424464091</v>
      </c>
      <c r="H413" s="15">
        <v>41216677767</v>
      </c>
    </row>
    <row r="414" spans="2:8" x14ac:dyDescent="0.25">
      <c r="B414">
        <v>2019</v>
      </c>
      <c r="C414" t="s">
        <v>7</v>
      </c>
      <c r="D414" s="2">
        <v>43707</v>
      </c>
      <c r="E414" s="15">
        <v>53022272</v>
      </c>
      <c r="F414" s="15">
        <v>0</v>
      </c>
      <c r="G414" s="15">
        <v>40424464091</v>
      </c>
      <c r="H414" s="15">
        <v>40477486363</v>
      </c>
    </row>
    <row r="415" spans="2:8" x14ac:dyDescent="0.25">
      <c r="B415">
        <v>2019</v>
      </c>
      <c r="C415" t="s">
        <v>7</v>
      </c>
      <c r="D415" s="2">
        <v>43708</v>
      </c>
      <c r="E415" s="15">
        <v>0</v>
      </c>
      <c r="F415" s="15">
        <v>0</v>
      </c>
      <c r="G415" s="15">
        <v>76105153059</v>
      </c>
      <c r="H415" s="15">
        <v>76105153059</v>
      </c>
    </row>
    <row r="416" spans="2:8" x14ac:dyDescent="0.25">
      <c r="B416">
        <v>2019</v>
      </c>
      <c r="C416" t="s">
        <v>8</v>
      </c>
      <c r="D416" s="2">
        <v>43709</v>
      </c>
      <c r="E416" s="15">
        <v>53022272</v>
      </c>
      <c r="F416" s="15">
        <v>153140508</v>
      </c>
      <c r="G416" s="15">
        <v>53532506857</v>
      </c>
      <c r="H416" s="15">
        <v>53738669637</v>
      </c>
    </row>
    <row r="417" spans="2:8" x14ac:dyDescent="0.25">
      <c r="B417">
        <v>2019</v>
      </c>
      <c r="C417" t="s">
        <v>8</v>
      </c>
      <c r="D417" s="2">
        <v>43710</v>
      </c>
      <c r="E417" s="15">
        <v>0</v>
      </c>
      <c r="F417" s="15">
        <v>569992206</v>
      </c>
      <c r="G417" s="15">
        <v>46978485474</v>
      </c>
      <c r="H417" s="15">
        <v>47548477680</v>
      </c>
    </row>
    <row r="418" spans="2:8" x14ac:dyDescent="0.25">
      <c r="B418">
        <v>2019</v>
      </c>
      <c r="C418" t="s">
        <v>8</v>
      </c>
      <c r="D418" s="2">
        <v>43711</v>
      </c>
      <c r="E418" s="15">
        <v>0</v>
      </c>
      <c r="F418" s="15">
        <v>306281016</v>
      </c>
      <c r="G418" s="15">
        <v>58032791090</v>
      </c>
      <c r="H418" s="15">
        <v>58339072106</v>
      </c>
    </row>
    <row r="419" spans="2:8" x14ac:dyDescent="0.25">
      <c r="B419">
        <v>2019</v>
      </c>
      <c r="C419" t="s">
        <v>8</v>
      </c>
      <c r="D419" s="2">
        <v>43712</v>
      </c>
      <c r="E419" s="15">
        <v>0</v>
      </c>
      <c r="F419" s="15">
        <v>0</v>
      </c>
      <c r="G419" s="15">
        <v>29126667585</v>
      </c>
      <c r="H419" s="15">
        <v>29126667585</v>
      </c>
    </row>
    <row r="420" spans="2:8" x14ac:dyDescent="0.25">
      <c r="B420">
        <v>2019</v>
      </c>
      <c r="C420" t="s">
        <v>8</v>
      </c>
      <c r="D420" s="2">
        <v>43713</v>
      </c>
      <c r="E420" s="15">
        <v>0</v>
      </c>
      <c r="F420" s="15">
        <v>343137910</v>
      </c>
      <c r="G420" s="15">
        <v>58276281980</v>
      </c>
      <c r="H420" s="15">
        <v>58619419890</v>
      </c>
    </row>
    <row r="421" spans="2:8" x14ac:dyDescent="0.25">
      <c r="B421">
        <v>2019</v>
      </c>
      <c r="C421" t="s">
        <v>8</v>
      </c>
      <c r="D421" s="2">
        <v>43714</v>
      </c>
      <c r="E421" s="15">
        <v>53022272</v>
      </c>
      <c r="F421" s="15">
        <v>306281016</v>
      </c>
      <c r="G421" s="15">
        <v>52847927807</v>
      </c>
      <c r="H421" s="15">
        <v>53207231095</v>
      </c>
    </row>
    <row r="422" spans="2:8" x14ac:dyDescent="0.25">
      <c r="B422">
        <v>2019</v>
      </c>
      <c r="C422" t="s">
        <v>8</v>
      </c>
      <c r="D422" s="2">
        <v>43715</v>
      </c>
      <c r="E422" s="15">
        <v>26511136</v>
      </c>
      <c r="F422" s="15">
        <v>306281016</v>
      </c>
      <c r="G422" s="15">
        <v>47674537929</v>
      </c>
      <c r="H422" s="15">
        <v>48007330081</v>
      </c>
    </row>
    <row r="423" spans="2:8" x14ac:dyDescent="0.25">
      <c r="B423">
        <v>2019</v>
      </c>
      <c r="C423" t="s">
        <v>8</v>
      </c>
      <c r="D423" s="2">
        <v>43716</v>
      </c>
      <c r="E423" s="15">
        <v>0</v>
      </c>
      <c r="F423" s="15">
        <v>765702540</v>
      </c>
      <c r="G423" s="15">
        <v>40645008171</v>
      </c>
      <c r="H423" s="15">
        <v>41410710711</v>
      </c>
    </row>
    <row r="424" spans="2:8" x14ac:dyDescent="0.25">
      <c r="B424">
        <v>2019</v>
      </c>
      <c r="C424" t="s">
        <v>8</v>
      </c>
      <c r="D424" s="2">
        <v>43717</v>
      </c>
      <c r="E424" s="15">
        <v>0</v>
      </c>
      <c r="F424" s="15">
        <v>189997402</v>
      </c>
      <c r="G424" s="15">
        <v>46955538664</v>
      </c>
      <c r="H424" s="15">
        <v>47145536066</v>
      </c>
    </row>
    <row r="425" spans="2:8" x14ac:dyDescent="0.25">
      <c r="B425">
        <v>2019</v>
      </c>
      <c r="C425" t="s">
        <v>8</v>
      </c>
      <c r="D425" s="2">
        <v>43718</v>
      </c>
      <c r="E425" s="15">
        <v>0</v>
      </c>
      <c r="F425" s="15">
        <v>0</v>
      </c>
      <c r="G425" s="15">
        <v>34775565838</v>
      </c>
      <c r="H425" s="15">
        <v>34775565838</v>
      </c>
    </row>
    <row r="426" spans="2:8" x14ac:dyDescent="0.25">
      <c r="B426">
        <v>2019</v>
      </c>
      <c r="C426" t="s">
        <v>8</v>
      </c>
      <c r="D426" s="2">
        <v>43719</v>
      </c>
      <c r="E426" s="15">
        <v>0</v>
      </c>
      <c r="F426" s="15">
        <v>306281016</v>
      </c>
      <c r="G426" s="15">
        <v>40645008171</v>
      </c>
      <c r="H426" s="15">
        <v>40951289187</v>
      </c>
    </row>
    <row r="427" spans="2:8" x14ac:dyDescent="0.25">
      <c r="B427">
        <v>2019</v>
      </c>
      <c r="C427" t="s">
        <v>8</v>
      </c>
      <c r="D427" s="2">
        <v>43720</v>
      </c>
      <c r="E427" s="15">
        <v>0</v>
      </c>
      <c r="F427" s="15">
        <v>459421524</v>
      </c>
      <c r="G427" s="15">
        <v>63240601183</v>
      </c>
      <c r="H427" s="15">
        <v>63700022707</v>
      </c>
    </row>
    <row r="428" spans="2:8" x14ac:dyDescent="0.25">
      <c r="B428">
        <v>2019</v>
      </c>
      <c r="C428" t="s">
        <v>8</v>
      </c>
      <c r="D428" s="2">
        <v>43721</v>
      </c>
      <c r="E428" s="15">
        <v>3918558826254</v>
      </c>
      <c r="F428" s="15">
        <v>2202321367874</v>
      </c>
      <c r="G428" s="15">
        <v>2318084722511</v>
      </c>
      <c r="H428" s="15">
        <v>8438964916639</v>
      </c>
    </row>
    <row r="429" spans="2:8" x14ac:dyDescent="0.25">
      <c r="B429">
        <v>2019</v>
      </c>
      <c r="C429" t="s">
        <v>8</v>
      </c>
      <c r="D429" s="2">
        <v>43722</v>
      </c>
      <c r="E429" s="15">
        <v>0</v>
      </c>
      <c r="F429" s="15">
        <v>533135312</v>
      </c>
      <c r="G429" s="15">
        <v>23709786817</v>
      </c>
      <c r="H429" s="15">
        <v>24242922129</v>
      </c>
    </row>
    <row r="430" spans="2:8" x14ac:dyDescent="0.25">
      <c r="B430">
        <v>2019</v>
      </c>
      <c r="C430" t="s">
        <v>8</v>
      </c>
      <c r="D430" s="2">
        <v>43723</v>
      </c>
      <c r="E430" s="15">
        <v>0</v>
      </c>
      <c r="F430" s="15">
        <v>0</v>
      </c>
      <c r="G430" s="15">
        <v>40877025656</v>
      </c>
      <c r="H430" s="15">
        <v>40877025656</v>
      </c>
    </row>
    <row r="431" spans="2:8" x14ac:dyDescent="0.25">
      <c r="B431">
        <v>2019</v>
      </c>
      <c r="C431" t="s">
        <v>8</v>
      </c>
      <c r="D431" s="2">
        <v>43724</v>
      </c>
      <c r="E431" s="15">
        <v>0</v>
      </c>
      <c r="F431" s="15">
        <v>612562032</v>
      </c>
      <c r="G431" s="15">
        <v>23257225252</v>
      </c>
      <c r="H431" s="15">
        <v>23869787284</v>
      </c>
    </row>
    <row r="432" spans="2:8" x14ac:dyDescent="0.25">
      <c r="B432">
        <v>2019</v>
      </c>
      <c r="C432" t="s">
        <v>8</v>
      </c>
      <c r="D432" s="2">
        <v>43725</v>
      </c>
      <c r="E432" s="15">
        <v>0</v>
      </c>
      <c r="F432" s="15">
        <v>0</v>
      </c>
      <c r="G432" s="15">
        <v>23477769332</v>
      </c>
      <c r="H432" s="15">
        <v>23477769332</v>
      </c>
    </row>
    <row r="433" spans="2:8" x14ac:dyDescent="0.25">
      <c r="B433">
        <v>2019</v>
      </c>
      <c r="C433" t="s">
        <v>8</v>
      </c>
      <c r="D433" s="2">
        <v>43726</v>
      </c>
      <c r="E433" s="15">
        <v>0</v>
      </c>
      <c r="F433" s="15">
        <v>0</v>
      </c>
      <c r="G433" s="15">
        <v>29347211665</v>
      </c>
      <c r="H433" s="15">
        <v>29347211665</v>
      </c>
    </row>
    <row r="434" spans="2:8" x14ac:dyDescent="0.25">
      <c r="B434">
        <v>2019</v>
      </c>
      <c r="C434" t="s">
        <v>8</v>
      </c>
      <c r="D434" s="2">
        <v>43727</v>
      </c>
      <c r="E434" s="15">
        <v>0</v>
      </c>
      <c r="F434" s="15">
        <v>459421524</v>
      </c>
      <c r="G434" s="15">
        <v>5869442333</v>
      </c>
      <c r="H434" s="15">
        <v>6328863857</v>
      </c>
    </row>
    <row r="435" spans="2:8" x14ac:dyDescent="0.25">
      <c r="B435">
        <v>2019</v>
      </c>
      <c r="C435" t="s">
        <v>8</v>
      </c>
      <c r="D435" s="2">
        <v>43728</v>
      </c>
      <c r="E435" s="15">
        <v>0</v>
      </c>
      <c r="F435" s="15">
        <v>306281016</v>
      </c>
      <c r="G435" s="15">
        <v>52383892837</v>
      </c>
      <c r="H435" s="15">
        <v>52690173853</v>
      </c>
    </row>
    <row r="436" spans="2:8" x14ac:dyDescent="0.25">
      <c r="B436">
        <v>2019</v>
      </c>
      <c r="C436" t="s">
        <v>8</v>
      </c>
      <c r="D436" s="2">
        <v>43729</v>
      </c>
      <c r="E436" s="15">
        <v>0</v>
      </c>
      <c r="F436" s="15">
        <v>153140508</v>
      </c>
      <c r="G436" s="15">
        <v>35030530133</v>
      </c>
      <c r="H436" s="15">
        <v>35183670641</v>
      </c>
    </row>
    <row r="437" spans="2:8" x14ac:dyDescent="0.25">
      <c r="B437">
        <v>2019</v>
      </c>
      <c r="C437" t="s">
        <v>8</v>
      </c>
      <c r="D437" s="2">
        <v>43730</v>
      </c>
      <c r="E437" s="15">
        <v>0</v>
      </c>
      <c r="F437" s="15">
        <v>686275820</v>
      </c>
      <c r="G437" s="15">
        <v>40645008171</v>
      </c>
      <c r="H437" s="15">
        <v>41331283991</v>
      </c>
    </row>
    <row r="438" spans="2:8" x14ac:dyDescent="0.25">
      <c r="B438">
        <v>2019</v>
      </c>
      <c r="C438" t="s">
        <v>8</v>
      </c>
      <c r="D438" s="2">
        <v>43731</v>
      </c>
      <c r="E438" s="15">
        <v>106044544</v>
      </c>
      <c r="F438" s="15">
        <v>0</v>
      </c>
      <c r="G438" s="15">
        <v>34775565838</v>
      </c>
      <c r="H438" s="15">
        <v>34881610382</v>
      </c>
    </row>
    <row r="439" spans="2:8" x14ac:dyDescent="0.25">
      <c r="B439">
        <v>2019</v>
      </c>
      <c r="C439" t="s">
        <v>8</v>
      </c>
      <c r="D439" s="2">
        <v>43732</v>
      </c>
      <c r="E439" s="15">
        <v>0</v>
      </c>
      <c r="F439" s="15">
        <v>612562032</v>
      </c>
      <c r="G439" s="15">
        <v>17851817889</v>
      </c>
      <c r="H439" s="15">
        <v>18464379921</v>
      </c>
    </row>
    <row r="440" spans="2:8" x14ac:dyDescent="0.25">
      <c r="B440">
        <v>2019</v>
      </c>
      <c r="C440" t="s">
        <v>8</v>
      </c>
      <c r="D440" s="2">
        <v>43733</v>
      </c>
      <c r="E440" s="15">
        <v>26511136</v>
      </c>
      <c r="F440" s="15">
        <v>533135312</v>
      </c>
      <c r="G440" s="15">
        <v>46305379829</v>
      </c>
      <c r="H440" s="15">
        <v>46865026277</v>
      </c>
    </row>
    <row r="441" spans="2:8" x14ac:dyDescent="0.25">
      <c r="B441">
        <v>2019</v>
      </c>
      <c r="C441" t="s">
        <v>8</v>
      </c>
      <c r="D441" s="2">
        <v>43734</v>
      </c>
      <c r="E441" s="15">
        <v>0</v>
      </c>
      <c r="F441" s="15">
        <v>1145697344</v>
      </c>
      <c r="G441" s="15">
        <v>45852818264</v>
      </c>
      <c r="H441" s="15">
        <v>46998515608</v>
      </c>
    </row>
    <row r="442" spans="2:8" x14ac:dyDescent="0.25">
      <c r="B442">
        <v>2019</v>
      </c>
      <c r="C442" t="s">
        <v>8</v>
      </c>
      <c r="D442" s="2">
        <v>43735</v>
      </c>
      <c r="E442" s="15">
        <v>0</v>
      </c>
      <c r="F442" s="15">
        <v>0</v>
      </c>
      <c r="G442" s="15">
        <v>23257225252</v>
      </c>
      <c r="H442" s="15">
        <v>23257225252</v>
      </c>
    </row>
    <row r="443" spans="2:8" x14ac:dyDescent="0.25">
      <c r="B443">
        <v>2019</v>
      </c>
      <c r="C443" t="s">
        <v>8</v>
      </c>
      <c r="D443" s="2">
        <v>43736</v>
      </c>
      <c r="E443" s="15">
        <v>0</v>
      </c>
      <c r="F443" s="15">
        <v>612562032</v>
      </c>
      <c r="G443" s="15">
        <v>17387782919</v>
      </c>
      <c r="H443" s="15">
        <v>18000344951</v>
      </c>
    </row>
    <row r="444" spans="2:8" x14ac:dyDescent="0.25">
      <c r="B444">
        <v>2019</v>
      </c>
      <c r="C444" t="s">
        <v>8</v>
      </c>
      <c r="D444" s="2">
        <v>43737</v>
      </c>
      <c r="E444" s="15">
        <v>26511136</v>
      </c>
      <c r="F444" s="15">
        <v>0</v>
      </c>
      <c r="G444" s="15">
        <v>23477769332</v>
      </c>
      <c r="H444" s="15">
        <v>23504280468</v>
      </c>
    </row>
    <row r="445" spans="2:8" x14ac:dyDescent="0.25">
      <c r="B445">
        <v>2019</v>
      </c>
      <c r="C445" t="s">
        <v>8</v>
      </c>
      <c r="D445" s="2">
        <v>43738</v>
      </c>
      <c r="E445" s="15">
        <v>0</v>
      </c>
      <c r="F445" s="15">
        <v>306281016</v>
      </c>
      <c r="G445" s="15">
        <v>51942804677</v>
      </c>
      <c r="H445" s="15">
        <v>52249085693</v>
      </c>
    </row>
    <row r="446" spans="2:8" x14ac:dyDescent="0.25">
      <c r="B446">
        <v>2019</v>
      </c>
      <c r="C446" t="s">
        <v>9</v>
      </c>
      <c r="D446" s="2">
        <v>43739</v>
      </c>
      <c r="E446" s="15">
        <v>53022272</v>
      </c>
      <c r="F446" s="15">
        <v>1029413730</v>
      </c>
      <c r="G446" s="15">
        <v>29347211665</v>
      </c>
      <c r="H446" s="15">
        <v>30429647667</v>
      </c>
    </row>
    <row r="447" spans="2:8" x14ac:dyDescent="0.25">
      <c r="B447">
        <v>2019</v>
      </c>
      <c r="C447" t="s">
        <v>9</v>
      </c>
      <c r="D447" s="2">
        <v>43740</v>
      </c>
      <c r="E447" s="15">
        <v>0</v>
      </c>
      <c r="F447" s="15">
        <v>686275820</v>
      </c>
      <c r="G447" s="15">
        <v>18095308779</v>
      </c>
      <c r="H447" s="15">
        <v>18781584599</v>
      </c>
    </row>
    <row r="448" spans="2:8" x14ac:dyDescent="0.25">
      <c r="B448">
        <v>2019</v>
      </c>
      <c r="C448" t="s">
        <v>9</v>
      </c>
      <c r="D448" s="2">
        <v>43741</v>
      </c>
      <c r="E448" s="15">
        <v>0</v>
      </c>
      <c r="F448" s="15">
        <v>0</v>
      </c>
      <c r="G448" s="15">
        <v>28906123505</v>
      </c>
      <c r="H448" s="15">
        <v>28906123505</v>
      </c>
    </row>
    <row r="449" spans="2:8" x14ac:dyDescent="0.25">
      <c r="B449">
        <v>2019</v>
      </c>
      <c r="C449" t="s">
        <v>9</v>
      </c>
      <c r="D449" s="2">
        <v>43742</v>
      </c>
      <c r="E449" s="15">
        <v>26511136</v>
      </c>
      <c r="F449" s="15">
        <v>306281016</v>
      </c>
      <c r="G449" s="15">
        <v>23477769332</v>
      </c>
      <c r="H449" s="15">
        <v>23810561484</v>
      </c>
    </row>
    <row r="450" spans="2:8" x14ac:dyDescent="0.25">
      <c r="B450">
        <v>2019</v>
      </c>
      <c r="C450" t="s">
        <v>9</v>
      </c>
      <c r="D450" s="2">
        <v>43743</v>
      </c>
      <c r="E450" s="15">
        <v>53022272</v>
      </c>
      <c r="F450" s="15">
        <v>918843048</v>
      </c>
      <c r="G450" s="15">
        <v>17387782919</v>
      </c>
      <c r="H450" s="15">
        <v>18359648239</v>
      </c>
    </row>
    <row r="451" spans="2:8" x14ac:dyDescent="0.25">
      <c r="B451">
        <v>2019</v>
      </c>
      <c r="C451" t="s">
        <v>9</v>
      </c>
      <c r="D451" s="2">
        <v>43744</v>
      </c>
      <c r="E451" s="15">
        <v>26511136</v>
      </c>
      <c r="F451" s="15">
        <v>533135312</v>
      </c>
      <c r="G451" s="15">
        <v>40645008171</v>
      </c>
      <c r="H451" s="15">
        <v>41204654619</v>
      </c>
    </row>
    <row r="452" spans="2:8" x14ac:dyDescent="0.25">
      <c r="B452">
        <v>2019</v>
      </c>
      <c r="C452" t="s">
        <v>9</v>
      </c>
      <c r="D452" s="2">
        <v>43745</v>
      </c>
      <c r="E452" s="15">
        <v>0</v>
      </c>
      <c r="F452" s="15">
        <v>765702540</v>
      </c>
      <c r="G452" s="15">
        <v>18072361969</v>
      </c>
      <c r="H452" s="15">
        <v>18838064509</v>
      </c>
    </row>
    <row r="453" spans="2:8" x14ac:dyDescent="0.25">
      <c r="B453">
        <v>2019</v>
      </c>
      <c r="C453" t="s">
        <v>9</v>
      </c>
      <c r="D453" s="2">
        <v>43746</v>
      </c>
      <c r="E453" s="15">
        <v>0</v>
      </c>
      <c r="F453" s="15">
        <v>686275820</v>
      </c>
      <c r="G453" s="15">
        <v>46073362344</v>
      </c>
      <c r="H453" s="15">
        <v>46759638164</v>
      </c>
    </row>
    <row r="454" spans="2:8" x14ac:dyDescent="0.25">
      <c r="B454">
        <v>2019</v>
      </c>
      <c r="C454" t="s">
        <v>9</v>
      </c>
      <c r="D454" s="2">
        <v>43747</v>
      </c>
      <c r="E454" s="15">
        <v>0</v>
      </c>
      <c r="F454" s="15">
        <v>306281016</v>
      </c>
      <c r="G454" s="15">
        <v>17167238839</v>
      </c>
      <c r="H454" s="15">
        <v>17473519855</v>
      </c>
    </row>
    <row r="455" spans="2:8" x14ac:dyDescent="0.25">
      <c r="B455">
        <v>2019</v>
      </c>
      <c r="C455" t="s">
        <v>9</v>
      </c>
      <c r="D455" s="2">
        <v>43748</v>
      </c>
      <c r="E455" s="15">
        <v>0</v>
      </c>
      <c r="F455" s="15">
        <v>306281016</v>
      </c>
      <c r="G455" s="15">
        <v>5648898253</v>
      </c>
      <c r="H455" s="15">
        <v>5955179269</v>
      </c>
    </row>
    <row r="456" spans="2:8" x14ac:dyDescent="0.25">
      <c r="B456">
        <v>2019</v>
      </c>
      <c r="C456" t="s">
        <v>9</v>
      </c>
      <c r="D456" s="2">
        <v>43749</v>
      </c>
      <c r="E456" s="15">
        <v>53022272</v>
      </c>
      <c r="F456" s="15">
        <v>0</v>
      </c>
      <c r="G456" s="15">
        <v>29370158475</v>
      </c>
      <c r="H456" s="15">
        <v>29423180747</v>
      </c>
    </row>
    <row r="457" spans="2:8" x14ac:dyDescent="0.25">
      <c r="B457">
        <v>2019</v>
      </c>
      <c r="C457" t="s">
        <v>9</v>
      </c>
      <c r="D457" s="2">
        <v>43750</v>
      </c>
      <c r="E457" s="15">
        <v>26511136</v>
      </c>
      <c r="F457" s="15">
        <v>765702540</v>
      </c>
      <c r="G457" s="15">
        <v>23941804302</v>
      </c>
      <c r="H457" s="15">
        <v>24734017978</v>
      </c>
    </row>
    <row r="458" spans="2:8" x14ac:dyDescent="0.25">
      <c r="B458">
        <v>2019</v>
      </c>
      <c r="C458" t="s">
        <v>9</v>
      </c>
      <c r="D458" s="2">
        <v>43751</v>
      </c>
      <c r="E458" s="15">
        <v>2104276950712</v>
      </c>
      <c r="F458" s="15">
        <v>1333055581588</v>
      </c>
      <c r="G458" s="15">
        <v>1462254257192</v>
      </c>
      <c r="H458" s="15">
        <v>4899586789492</v>
      </c>
    </row>
    <row r="459" spans="2:8" x14ac:dyDescent="0.25">
      <c r="B459">
        <v>2019</v>
      </c>
      <c r="C459" t="s">
        <v>9</v>
      </c>
      <c r="D459" s="2">
        <v>43752</v>
      </c>
      <c r="E459" s="15">
        <v>0</v>
      </c>
      <c r="F459" s="15">
        <v>765702540</v>
      </c>
      <c r="G459" s="15">
        <v>28465035345</v>
      </c>
      <c r="H459" s="15">
        <v>29230737885</v>
      </c>
    </row>
    <row r="460" spans="2:8" x14ac:dyDescent="0.25">
      <c r="B460">
        <v>2019</v>
      </c>
      <c r="C460" t="s">
        <v>9</v>
      </c>
      <c r="D460" s="2">
        <v>43753</v>
      </c>
      <c r="E460" s="15">
        <v>0</v>
      </c>
      <c r="F460" s="15">
        <v>0</v>
      </c>
      <c r="G460" s="15">
        <v>40645008171</v>
      </c>
      <c r="H460" s="15">
        <v>40645008171</v>
      </c>
    </row>
    <row r="461" spans="2:8" x14ac:dyDescent="0.25">
      <c r="B461">
        <v>2019</v>
      </c>
      <c r="C461" t="s">
        <v>9</v>
      </c>
      <c r="D461" s="2">
        <v>43754</v>
      </c>
      <c r="E461" s="15">
        <v>79533408</v>
      </c>
      <c r="F461" s="15">
        <v>0</v>
      </c>
      <c r="G461" s="15">
        <v>29126667585</v>
      </c>
      <c r="H461" s="15">
        <v>29206200993</v>
      </c>
    </row>
    <row r="462" spans="2:8" x14ac:dyDescent="0.25">
      <c r="B462">
        <v>2019</v>
      </c>
      <c r="C462" t="s">
        <v>9</v>
      </c>
      <c r="D462" s="2">
        <v>43755</v>
      </c>
      <c r="E462" s="15">
        <v>0</v>
      </c>
      <c r="F462" s="15">
        <v>153140508</v>
      </c>
      <c r="G462" s="15">
        <v>11518340586</v>
      </c>
      <c r="H462" s="15">
        <v>11671481094</v>
      </c>
    </row>
    <row r="463" spans="2:8" x14ac:dyDescent="0.25">
      <c r="B463">
        <v>2019</v>
      </c>
      <c r="C463" t="s">
        <v>9</v>
      </c>
      <c r="D463" s="2">
        <v>43756</v>
      </c>
      <c r="E463" s="15">
        <v>0</v>
      </c>
      <c r="F463" s="15">
        <v>189997402</v>
      </c>
      <c r="G463" s="15">
        <v>28929070315</v>
      </c>
      <c r="H463" s="15">
        <v>29119067717</v>
      </c>
    </row>
    <row r="464" spans="2:8" x14ac:dyDescent="0.25">
      <c r="B464">
        <v>2019</v>
      </c>
      <c r="C464" t="s">
        <v>9</v>
      </c>
      <c r="D464" s="2">
        <v>43757</v>
      </c>
      <c r="E464" s="15">
        <v>0</v>
      </c>
      <c r="F464" s="15">
        <v>918843048</v>
      </c>
      <c r="G464" s="15">
        <v>28906123505</v>
      </c>
      <c r="H464" s="15">
        <v>29824966553</v>
      </c>
    </row>
    <row r="465" spans="2:8" x14ac:dyDescent="0.25">
      <c r="B465">
        <v>2019</v>
      </c>
      <c r="C465" t="s">
        <v>9</v>
      </c>
      <c r="D465" s="2">
        <v>43758</v>
      </c>
      <c r="E465" s="15">
        <v>0</v>
      </c>
      <c r="F465" s="15">
        <v>0</v>
      </c>
      <c r="G465" s="15">
        <v>46978485474</v>
      </c>
      <c r="H465" s="15">
        <v>46978485474</v>
      </c>
    </row>
    <row r="466" spans="2:8" x14ac:dyDescent="0.25">
      <c r="B466">
        <v>2019</v>
      </c>
      <c r="C466" t="s">
        <v>9</v>
      </c>
      <c r="D466" s="2">
        <v>43759</v>
      </c>
      <c r="E466" s="15">
        <v>0</v>
      </c>
      <c r="F466" s="15">
        <v>0</v>
      </c>
      <c r="G466" s="15">
        <v>17387782919</v>
      </c>
      <c r="H466" s="15">
        <v>17387782919</v>
      </c>
    </row>
    <row r="467" spans="2:8" x14ac:dyDescent="0.25">
      <c r="B467">
        <v>2019</v>
      </c>
      <c r="C467" t="s">
        <v>9</v>
      </c>
      <c r="D467" s="2">
        <v>43760</v>
      </c>
      <c r="E467" s="15">
        <v>0</v>
      </c>
      <c r="F467" s="15">
        <v>0</v>
      </c>
      <c r="G467" s="15">
        <v>29126667585</v>
      </c>
      <c r="H467" s="15">
        <v>29126667585</v>
      </c>
    </row>
    <row r="468" spans="2:8" x14ac:dyDescent="0.25">
      <c r="B468">
        <v>2019</v>
      </c>
      <c r="C468" t="s">
        <v>9</v>
      </c>
      <c r="D468" s="2">
        <v>43761</v>
      </c>
      <c r="E468" s="15">
        <v>0</v>
      </c>
      <c r="F468" s="15">
        <v>0</v>
      </c>
      <c r="G468" s="15">
        <v>40645008171</v>
      </c>
      <c r="H468" s="15">
        <v>40645008171</v>
      </c>
    </row>
    <row r="469" spans="2:8" x14ac:dyDescent="0.25">
      <c r="B469">
        <v>2019</v>
      </c>
      <c r="C469" t="s">
        <v>9</v>
      </c>
      <c r="D469" s="2">
        <v>43762</v>
      </c>
      <c r="E469" s="15">
        <v>0</v>
      </c>
      <c r="F469" s="15">
        <v>1942543846</v>
      </c>
      <c r="G469" s="15">
        <v>40865552251</v>
      </c>
      <c r="H469" s="15">
        <v>42808096097</v>
      </c>
    </row>
    <row r="470" spans="2:8" x14ac:dyDescent="0.25">
      <c r="B470">
        <v>2019</v>
      </c>
      <c r="C470" t="s">
        <v>9</v>
      </c>
      <c r="D470" s="2">
        <v>43763</v>
      </c>
      <c r="E470" s="15">
        <v>0</v>
      </c>
      <c r="F470" s="15">
        <v>459421524</v>
      </c>
      <c r="G470" s="15">
        <v>57823720415</v>
      </c>
      <c r="H470" s="15">
        <v>58283141939</v>
      </c>
    </row>
    <row r="471" spans="2:8" x14ac:dyDescent="0.25">
      <c r="B471">
        <v>2019</v>
      </c>
      <c r="C471" t="s">
        <v>9</v>
      </c>
      <c r="D471" s="2">
        <v>43764</v>
      </c>
      <c r="E471" s="15">
        <v>0</v>
      </c>
      <c r="F471" s="15">
        <v>306281016</v>
      </c>
      <c r="G471" s="15">
        <v>29126667585</v>
      </c>
      <c r="H471" s="15">
        <v>29432948601</v>
      </c>
    </row>
    <row r="472" spans="2:8" x14ac:dyDescent="0.25">
      <c r="B472">
        <v>2019</v>
      </c>
      <c r="C472" t="s">
        <v>9</v>
      </c>
      <c r="D472" s="2">
        <v>43765</v>
      </c>
      <c r="E472" s="15">
        <v>0</v>
      </c>
      <c r="F472" s="15">
        <v>0</v>
      </c>
      <c r="G472" s="15">
        <v>24417312677</v>
      </c>
      <c r="H472" s="15">
        <v>24417312677</v>
      </c>
    </row>
    <row r="473" spans="2:8" x14ac:dyDescent="0.25">
      <c r="B473">
        <v>2019</v>
      </c>
      <c r="C473" t="s">
        <v>9</v>
      </c>
      <c r="D473" s="2">
        <v>43766</v>
      </c>
      <c r="E473" s="15">
        <v>0</v>
      </c>
      <c r="F473" s="15">
        <v>612562032</v>
      </c>
      <c r="G473" s="15">
        <v>28685579425</v>
      </c>
      <c r="H473" s="15">
        <v>29298141457</v>
      </c>
    </row>
    <row r="474" spans="2:8" x14ac:dyDescent="0.25">
      <c r="B474">
        <v>2019</v>
      </c>
      <c r="C474" t="s">
        <v>9</v>
      </c>
      <c r="D474" s="2">
        <v>43767</v>
      </c>
      <c r="E474" s="15">
        <v>0</v>
      </c>
      <c r="F474" s="15">
        <v>612562032</v>
      </c>
      <c r="G474" s="15">
        <v>23257225252</v>
      </c>
      <c r="H474" s="15">
        <v>23869787284</v>
      </c>
    </row>
    <row r="475" spans="2:8" x14ac:dyDescent="0.25">
      <c r="B475">
        <v>2019</v>
      </c>
      <c r="C475" t="s">
        <v>9</v>
      </c>
      <c r="D475" s="2">
        <v>43768</v>
      </c>
      <c r="E475" s="15">
        <v>0</v>
      </c>
      <c r="F475" s="15">
        <v>153140508</v>
      </c>
      <c r="G475" s="15">
        <v>39542287771</v>
      </c>
      <c r="H475" s="15">
        <v>39695428279</v>
      </c>
    </row>
    <row r="476" spans="2:8" x14ac:dyDescent="0.25">
      <c r="B476">
        <v>2019</v>
      </c>
      <c r="C476" t="s">
        <v>9</v>
      </c>
      <c r="D476" s="2">
        <v>43769</v>
      </c>
      <c r="E476" s="15">
        <v>0</v>
      </c>
      <c r="F476" s="15">
        <v>612562032</v>
      </c>
      <c r="G476" s="15">
        <v>57394105660</v>
      </c>
      <c r="H476" s="15">
        <v>58006667692</v>
      </c>
    </row>
    <row r="477" spans="2:8" x14ac:dyDescent="0.25">
      <c r="B477">
        <v>2019</v>
      </c>
      <c r="C477" t="s">
        <v>10</v>
      </c>
      <c r="D477" s="2">
        <v>43770</v>
      </c>
      <c r="E477" s="15">
        <v>0</v>
      </c>
      <c r="F477" s="15">
        <v>765702540</v>
      </c>
      <c r="G477" s="15">
        <v>41573078111</v>
      </c>
      <c r="H477" s="15">
        <v>42338780651</v>
      </c>
    </row>
    <row r="478" spans="2:8" x14ac:dyDescent="0.25">
      <c r="B478">
        <v>2019</v>
      </c>
      <c r="C478" t="s">
        <v>10</v>
      </c>
      <c r="D478" s="2">
        <v>43771</v>
      </c>
      <c r="E478" s="15">
        <v>53022272</v>
      </c>
      <c r="F478" s="15">
        <v>0</v>
      </c>
      <c r="G478" s="15">
        <v>46084835749</v>
      </c>
      <c r="H478" s="15">
        <v>46137858021</v>
      </c>
    </row>
    <row r="479" spans="2:8" x14ac:dyDescent="0.25">
      <c r="B479">
        <v>2019</v>
      </c>
      <c r="C479" t="s">
        <v>10</v>
      </c>
      <c r="D479" s="2">
        <v>43772</v>
      </c>
      <c r="E479" s="15">
        <v>53022272</v>
      </c>
      <c r="F479" s="15">
        <v>153140508</v>
      </c>
      <c r="G479" s="15">
        <v>34996109918</v>
      </c>
      <c r="H479" s="15">
        <v>35202272698</v>
      </c>
    </row>
    <row r="480" spans="2:8" x14ac:dyDescent="0.25">
      <c r="B480">
        <v>2019</v>
      </c>
      <c r="C480" t="s">
        <v>10</v>
      </c>
      <c r="D480" s="2">
        <v>43773</v>
      </c>
      <c r="E480" s="15">
        <v>26511136</v>
      </c>
      <c r="F480" s="15">
        <v>153140508</v>
      </c>
      <c r="G480" s="15">
        <v>34113933598</v>
      </c>
      <c r="H480" s="15">
        <v>34293585242</v>
      </c>
    </row>
    <row r="481" spans="2:8" x14ac:dyDescent="0.25">
      <c r="B481">
        <v>2019</v>
      </c>
      <c r="C481" t="s">
        <v>10</v>
      </c>
      <c r="D481" s="2">
        <v>43774</v>
      </c>
      <c r="E481" s="15">
        <v>0</v>
      </c>
      <c r="F481" s="15">
        <v>153140508</v>
      </c>
      <c r="G481" s="15">
        <v>46073362344</v>
      </c>
      <c r="H481" s="15">
        <v>46226502852</v>
      </c>
    </row>
    <row r="482" spans="2:8" x14ac:dyDescent="0.25">
      <c r="B482">
        <v>2019</v>
      </c>
      <c r="C482" t="s">
        <v>10</v>
      </c>
      <c r="D482" s="2">
        <v>43775</v>
      </c>
      <c r="E482" s="15">
        <v>0</v>
      </c>
      <c r="F482" s="15">
        <v>153140508</v>
      </c>
      <c r="G482" s="15">
        <v>34577968568</v>
      </c>
      <c r="H482" s="15">
        <v>34731109076</v>
      </c>
    </row>
    <row r="483" spans="2:8" x14ac:dyDescent="0.25">
      <c r="B483">
        <v>2019</v>
      </c>
      <c r="C483" t="s">
        <v>10</v>
      </c>
      <c r="D483" s="2">
        <v>43776</v>
      </c>
      <c r="E483" s="15">
        <v>0</v>
      </c>
      <c r="F483" s="15">
        <v>459421524</v>
      </c>
      <c r="G483" s="15">
        <v>35251074213</v>
      </c>
      <c r="H483" s="15">
        <v>35710495737</v>
      </c>
    </row>
    <row r="484" spans="2:8" x14ac:dyDescent="0.25">
      <c r="B484">
        <v>2019</v>
      </c>
      <c r="C484" t="s">
        <v>10</v>
      </c>
      <c r="D484" s="2">
        <v>43777</v>
      </c>
      <c r="E484" s="15">
        <v>0</v>
      </c>
      <c r="F484" s="15">
        <v>0</v>
      </c>
      <c r="G484" s="15">
        <v>23477769332</v>
      </c>
      <c r="H484" s="15">
        <v>23477769332</v>
      </c>
    </row>
    <row r="485" spans="2:8" x14ac:dyDescent="0.25">
      <c r="B485">
        <v>2019</v>
      </c>
      <c r="C485" t="s">
        <v>10</v>
      </c>
      <c r="D485" s="2">
        <v>43778</v>
      </c>
      <c r="E485" s="15">
        <v>0</v>
      </c>
      <c r="F485" s="15">
        <v>306281016</v>
      </c>
      <c r="G485" s="15">
        <v>23941804302</v>
      </c>
      <c r="H485" s="15">
        <v>24248085318</v>
      </c>
    </row>
    <row r="486" spans="2:8" x14ac:dyDescent="0.25">
      <c r="B486">
        <v>2019</v>
      </c>
      <c r="C486" t="s">
        <v>10</v>
      </c>
      <c r="D486" s="2">
        <v>43779</v>
      </c>
      <c r="E486" s="15">
        <v>0</v>
      </c>
      <c r="F486" s="15">
        <v>459421524</v>
      </c>
      <c r="G486" s="15">
        <v>23036681172</v>
      </c>
      <c r="H486" s="15">
        <v>23496102696</v>
      </c>
    </row>
    <row r="487" spans="2:8" x14ac:dyDescent="0.25">
      <c r="B487">
        <v>2019</v>
      </c>
      <c r="C487" t="s">
        <v>10</v>
      </c>
      <c r="D487" s="2">
        <v>43780</v>
      </c>
      <c r="E487" s="15">
        <v>26511136</v>
      </c>
      <c r="F487" s="15">
        <v>306281016</v>
      </c>
      <c r="G487" s="15">
        <v>64145724313</v>
      </c>
      <c r="H487" s="15">
        <v>64478516465</v>
      </c>
    </row>
    <row r="488" spans="2:8" x14ac:dyDescent="0.25">
      <c r="B488">
        <v>2019</v>
      </c>
      <c r="C488" t="s">
        <v>10</v>
      </c>
      <c r="D488" s="2">
        <v>43781</v>
      </c>
      <c r="E488" s="15">
        <v>26511136</v>
      </c>
      <c r="F488" s="15">
        <v>612562032</v>
      </c>
      <c r="G488" s="15">
        <v>11738884666</v>
      </c>
      <c r="H488" s="15">
        <v>12377957834</v>
      </c>
    </row>
    <row r="489" spans="2:8" x14ac:dyDescent="0.25">
      <c r="B489">
        <v>2019</v>
      </c>
      <c r="C489" t="s">
        <v>10</v>
      </c>
      <c r="D489" s="2">
        <v>43782</v>
      </c>
      <c r="E489" s="15">
        <v>4050092606899</v>
      </c>
      <c r="F489" s="15">
        <v>1992419537444</v>
      </c>
      <c r="G489" s="15">
        <v>2376253382719</v>
      </c>
      <c r="H489" s="15">
        <v>8418765527062</v>
      </c>
    </row>
    <row r="490" spans="2:8" x14ac:dyDescent="0.25">
      <c r="B490">
        <v>2019</v>
      </c>
      <c r="C490" t="s">
        <v>10</v>
      </c>
      <c r="D490" s="2">
        <v>43783</v>
      </c>
      <c r="E490" s="15">
        <v>0</v>
      </c>
      <c r="F490" s="15">
        <v>0</v>
      </c>
      <c r="G490" s="15">
        <v>28906123505</v>
      </c>
      <c r="H490" s="15">
        <v>28906123505</v>
      </c>
    </row>
    <row r="491" spans="2:8" x14ac:dyDescent="0.25">
      <c r="B491">
        <v>2019</v>
      </c>
      <c r="C491" t="s">
        <v>10</v>
      </c>
      <c r="D491" s="2">
        <v>43784</v>
      </c>
      <c r="E491" s="15">
        <v>53022272</v>
      </c>
      <c r="F491" s="15">
        <v>459421524</v>
      </c>
      <c r="G491" s="15">
        <v>23036681172</v>
      </c>
      <c r="H491" s="15">
        <v>23549124968</v>
      </c>
    </row>
    <row r="492" spans="2:8" x14ac:dyDescent="0.25">
      <c r="B492">
        <v>2019</v>
      </c>
      <c r="C492" t="s">
        <v>10</v>
      </c>
      <c r="D492" s="2">
        <v>43785</v>
      </c>
      <c r="E492" s="15">
        <v>0</v>
      </c>
      <c r="F492" s="15">
        <v>0</v>
      </c>
      <c r="G492" s="15">
        <v>5869442333</v>
      </c>
      <c r="H492" s="15">
        <v>5869442333</v>
      </c>
    </row>
    <row r="493" spans="2:8" x14ac:dyDescent="0.25">
      <c r="B493">
        <v>2019</v>
      </c>
      <c r="C493" t="s">
        <v>10</v>
      </c>
      <c r="D493" s="2">
        <v>43786</v>
      </c>
      <c r="E493" s="15">
        <v>0</v>
      </c>
      <c r="F493" s="15">
        <v>918843048</v>
      </c>
      <c r="G493" s="15">
        <v>12434937121</v>
      </c>
      <c r="H493" s="15">
        <v>13353780169</v>
      </c>
    </row>
    <row r="494" spans="2:8" x14ac:dyDescent="0.25">
      <c r="B494">
        <v>2019</v>
      </c>
      <c r="C494" t="s">
        <v>10</v>
      </c>
      <c r="D494" s="2">
        <v>43787</v>
      </c>
      <c r="E494" s="15">
        <v>0</v>
      </c>
      <c r="F494" s="15">
        <v>612562032</v>
      </c>
      <c r="G494" s="15">
        <v>41109043141</v>
      </c>
      <c r="H494" s="15">
        <v>41721605173</v>
      </c>
    </row>
    <row r="495" spans="2:8" x14ac:dyDescent="0.25">
      <c r="B495">
        <v>2019</v>
      </c>
      <c r="C495" t="s">
        <v>10</v>
      </c>
      <c r="D495" s="2">
        <v>43788</v>
      </c>
      <c r="E495" s="15">
        <v>53022272</v>
      </c>
      <c r="F495" s="15">
        <v>569992206</v>
      </c>
      <c r="G495" s="15">
        <v>11518340586</v>
      </c>
      <c r="H495" s="15">
        <v>12141355064</v>
      </c>
    </row>
    <row r="496" spans="2:8" x14ac:dyDescent="0.25">
      <c r="B496">
        <v>2019</v>
      </c>
      <c r="C496" t="s">
        <v>10</v>
      </c>
      <c r="D496" s="2">
        <v>43789</v>
      </c>
      <c r="E496" s="15">
        <v>0</v>
      </c>
      <c r="F496" s="15">
        <v>0</v>
      </c>
      <c r="G496" s="15">
        <v>40899972466</v>
      </c>
      <c r="H496" s="15">
        <v>40899972466</v>
      </c>
    </row>
    <row r="497" spans="2:8" x14ac:dyDescent="0.25">
      <c r="B497">
        <v>2019</v>
      </c>
      <c r="C497" t="s">
        <v>10</v>
      </c>
      <c r="D497" s="2">
        <v>43790</v>
      </c>
      <c r="E497" s="15">
        <v>0</v>
      </c>
      <c r="F497" s="15">
        <v>306281016</v>
      </c>
      <c r="G497" s="15">
        <v>23257225252</v>
      </c>
      <c r="H497" s="15">
        <v>23563506268</v>
      </c>
    </row>
    <row r="498" spans="2:8" x14ac:dyDescent="0.25">
      <c r="B498">
        <v>2019</v>
      </c>
      <c r="C498" t="s">
        <v>10</v>
      </c>
      <c r="D498" s="2">
        <v>43791</v>
      </c>
      <c r="E498" s="15">
        <v>0</v>
      </c>
      <c r="F498" s="15">
        <v>153140508</v>
      </c>
      <c r="G498" s="15">
        <v>40203920011</v>
      </c>
      <c r="H498" s="15">
        <v>40357060519</v>
      </c>
    </row>
    <row r="499" spans="2:8" x14ac:dyDescent="0.25">
      <c r="B499">
        <v>2019</v>
      </c>
      <c r="C499" t="s">
        <v>10</v>
      </c>
      <c r="D499" s="2">
        <v>43792</v>
      </c>
      <c r="E499" s="15">
        <v>0</v>
      </c>
      <c r="F499" s="15">
        <v>459421524</v>
      </c>
      <c r="G499" s="15">
        <v>52163348757</v>
      </c>
      <c r="H499" s="15">
        <v>52622770281</v>
      </c>
    </row>
    <row r="500" spans="2:8" x14ac:dyDescent="0.25">
      <c r="B500">
        <v>2019</v>
      </c>
      <c r="C500" t="s">
        <v>10</v>
      </c>
      <c r="D500" s="2">
        <v>43793</v>
      </c>
      <c r="E500" s="15">
        <v>53022272</v>
      </c>
      <c r="F500" s="15">
        <v>153140508</v>
      </c>
      <c r="G500" s="15">
        <v>23477769332</v>
      </c>
      <c r="H500" s="15">
        <v>23683932112</v>
      </c>
    </row>
    <row r="501" spans="2:8" x14ac:dyDescent="0.25">
      <c r="B501">
        <v>2019</v>
      </c>
      <c r="C501" t="s">
        <v>10</v>
      </c>
      <c r="D501" s="2">
        <v>43794</v>
      </c>
      <c r="E501" s="15">
        <v>0</v>
      </c>
      <c r="F501" s="15">
        <v>0</v>
      </c>
      <c r="G501" s="15">
        <v>23257225252</v>
      </c>
      <c r="H501" s="15">
        <v>23257225252</v>
      </c>
    </row>
    <row r="502" spans="2:8" x14ac:dyDescent="0.25">
      <c r="B502">
        <v>2019</v>
      </c>
      <c r="C502" t="s">
        <v>10</v>
      </c>
      <c r="D502" s="2">
        <v>43795</v>
      </c>
      <c r="E502" s="15">
        <v>0</v>
      </c>
      <c r="F502" s="15">
        <v>0</v>
      </c>
      <c r="G502" s="15">
        <v>29126667585</v>
      </c>
      <c r="H502" s="15">
        <v>29126667585</v>
      </c>
    </row>
    <row r="503" spans="2:8" x14ac:dyDescent="0.25">
      <c r="B503">
        <v>2019</v>
      </c>
      <c r="C503" t="s">
        <v>10</v>
      </c>
      <c r="D503" s="2">
        <v>43796</v>
      </c>
      <c r="E503" s="15">
        <v>0</v>
      </c>
      <c r="F503" s="15">
        <v>153140508</v>
      </c>
      <c r="G503" s="15">
        <v>11518340586</v>
      </c>
      <c r="H503" s="15">
        <v>11671481094</v>
      </c>
    </row>
    <row r="504" spans="2:8" x14ac:dyDescent="0.25">
      <c r="B504">
        <v>2019</v>
      </c>
      <c r="C504" t="s">
        <v>10</v>
      </c>
      <c r="D504" s="2">
        <v>43797</v>
      </c>
      <c r="E504" s="15">
        <v>0</v>
      </c>
      <c r="F504" s="15">
        <v>0</v>
      </c>
      <c r="G504" s="15">
        <v>41341060626</v>
      </c>
      <c r="H504" s="15">
        <v>41341060626</v>
      </c>
    </row>
    <row r="505" spans="2:8" x14ac:dyDescent="0.25">
      <c r="B505">
        <v>2019</v>
      </c>
      <c r="C505" t="s">
        <v>10</v>
      </c>
      <c r="D505" s="2">
        <v>43798</v>
      </c>
      <c r="E505" s="15">
        <v>0</v>
      </c>
      <c r="F505" s="15">
        <v>918843048</v>
      </c>
      <c r="G505" s="15">
        <v>17387782919</v>
      </c>
      <c r="H505" s="15">
        <v>18306625967</v>
      </c>
    </row>
    <row r="506" spans="2:8" x14ac:dyDescent="0.25">
      <c r="B506">
        <v>2019</v>
      </c>
      <c r="C506" t="s">
        <v>10</v>
      </c>
      <c r="D506" s="2">
        <v>43799</v>
      </c>
      <c r="E506" s="15">
        <v>0</v>
      </c>
      <c r="F506" s="15">
        <v>918843048</v>
      </c>
      <c r="G506" s="15">
        <v>23257225252</v>
      </c>
      <c r="H506" s="15">
        <v>24176068300</v>
      </c>
    </row>
    <row r="507" spans="2:8" x14ac:dyDescent="0.25">
      <c r="B507">
        <v>2019</v>
      </c>
      <c r="C507" t="s">
        <v>11</v>
      </c>
      <c r="D507" s="2">
        <v>43800</v>
      </c>
      <c r="E507" s="15">
        <v>53022272</v>
      </c>
      <c r="F507" s="15">
        <v>0</v>
      </c>
      <c r="G507" s="15">
        <v>17167238839</v>
      </c>
      <c r="H507" s="15">
        <v>17220261111</v>
      </c>
    </row>
    <row r="508" spans="2:8" x14ac:dyDescent="0.25">
      <c r="B508">
        <v>2019</v>
      </c>
      <c r="C508" t="s">
        <v>11</v>
      </c>
      <c r="D508" s="2">
        <v>43801</v>
      </c>
      <c r="E508" s="15">
        <v>0</v>
      </c>
      <c r="F508" s="15">
        <v>612562032</v>
      </c>
      <c r="G508" s="15">
        <v>51501716517</v>
      </c>
      <c r="H508" s="15">
        <v>52114278549</v>
      </c>
    </row>
    <row r="509" spans="2:8" x14ac:dyDescent="0.25">
      <c r="B509">
        <v>2019</v>
      </c>
      <c r="C509" t="s">
        <v>11</v>
      </c>
      <c r="D509" s="2">
        <v>43802</v>
      </c>
      <c r="E509" s="15">
        <v>79533408</v>
      </c>
      <c r="F509" s="15">
        <v>612562032</v>
      </c>
      <c r="G509" s="15">
        <v>23048154577</v>
      </c>
      <c r="H509" s="15">
        <v>23740250017</v>
      </c>
    </row>
    <row r="510" spans="2:8" x14ac:dyDescent="0.25">
      <c r="B510">
        <v>2019</v>
      </c>
      <c r="C510" t="s">
        <v>11</v>
      </c>
      <c r="D510" s="2">
        <v>43803</v>
      </c>
      <c r="E510" s="15">
        <v>0</v>
      </c>
      <c r="F510" s="15">
        <v>306281016</v>
      </c>
      <c r="G510" s="15">
        <v>17387782919</v>
      </c>
      <c r="H510" s="15">
        <v>17694063935</v>
      </c>
    </row>
    <row r="511" spans="2:8" x14ac:dyDescent="0.25">
      <c r="B511">
        <v>2019</v>
      </c>
      <c r="C511" t="s">
        <v>11</v>
      </c>
      <c r="D511" s="2">
        <v>43804</v>
      </c>
      <c r="E511" s="15">
        <v>0</v>
      </c>
      <c r="F511" s="15">
        <v>306281016</v>
      </c>
      <c r="G511" s="15">
        <v>17863291294</v>
      </c>
      <c r="H511" s="15">
        <v>18169572310</v>
      </c>
    </row>
    <row r="512" spans="2:8" x14ac:dyDescent="0.25">
      <c r="B512">
        <v>2019</v>
      </c>
      <c r="C512" t="s">
        <v>11</v>
      </c>
      <c r="D512" s="2">
        <v>43805</v>
      </c>
      <c r="E512" s="15">
        <v>0</v>
      </c>
      <c r="F512" s="15">
        <v>918843048</v>
      </c>
      <c r="G512" s="15">
        <v>40424464091</v>
      </c>
      <c r="H512" s="15">
        <v>41343307139</v>
      </c>
    </row>
    <row r="513" spans="2:8" x14ac:dyDescent="0.25">
      <c r="B513">
        <v>2019</v>
      </c>
      <c r="C513" t="s">
        <v>11</v>
      </c>
      <c r="D513" s="2">
        <v>43806</v>
      </c>
      <c r="E513" s="15">
        <v>0</v>
      </c>
      <c r="F513" s="15">
        <v>306281016</v>
      </c>
      <c r="G513" s="15">
        <v>46514450504</v>
      </c>
      <c r="H513" s="15">
        <v>46820731520</v>
      </c>
    </row>
    <row r="514" spans="2:8" x14ac:dyDescent="0.25">
      <c r="B514">
        <v>2019</v>
      </c>
      <c r="C514" t="s">
        <v>11</v>
      </c>
      <c r="D514" s="2">
        <v>43807</v>
      </c>
      <c r="E514" s="15">
        <v>0</v>
      </c>
      <c r="F514" s="15">
        <v>459421524</v>
      </c>
      <c r="G514" s="15">
        <v>23036681172</v>
      </c>
      <c r="H514" s="15">
        <v>23496102696</v>
      </c>
    </row>
    <row r="515" spans="2:8" x14ac:dyDescent="0.25">
      <c r="B515">
        <v>2019</v>
      </c>
      <c r="C515" t="s">
        <v>11</v>
      </c>
      <c r="D515" s="2">
        <v>43808</v>
      </c>
      <c r="E515" s="15">
        <v>53022272</v>
      </c>
      <c r="F515" s="15">
        <v>2450248128</v>
      </c>
      <c r="G515" s="15">
        <v>7493564728</v>
      </c>
      <c r="H515" s="15">
        <v>9996835128</v>
      </c>
    </row>
    <row r="516" spans="2:8" x14ac:dyDescent="0.25">
      <c r="B516">
        <v>2019</v>
      </c>
      <c r="C516" t="s">
        <v>11</v>
      </c>
      <c r="D516" s="2">
        <v>43809</v>
      </c>
      <c r="E516" s="15">
        <v>0</v>
      </c>
      <c r="F516" s="15">
        <v>459421524</v>
      </c>
      <c r="G516" s="15">
        <v>23257225252</v>
      </c>
      <c r="H516" s="15">
        <v>23716646776</v>
      </c>
    </row>
    <row r="517" spans="2:8" x14ac:dyDescent="0.25">
      <c r="B517">
        <v>2019</v>
      </c>
      <c r="C517" t="s">
        <v>11</v>
      </c>
      <c r="D517" s="2">
        <v>43810</v>
      </c>
      <c r="E517" s="15">
        <v>53022272</v>
      </c>
      <c r="F517" s="15">
        <v>306281016</v>
      </c>
      <c r="G517" s="15">
        <v>29126667585</v>
      </c>
      <c r="H517" s="15">
        <v>29485970873</v>
      </c>
    </row>
    <row r="518" spans="2:8" x14ac:dyDescent="0.25">
      <c r="B518">
        <v>2019</v>
      </c>
      <c r="C518" t="s">
        <v>11</v>
      </c>
      <c r="D518" s="2">
        <v>43811</v>
      </c>
      <c r="E518" s="15">
        <v>0</v>
      </c>
      <c r="F518" s="15">
        <v>612562032</v>
      </c>
      <c r="G518" s="15">
        <v>40656481576</v>
      </c>
      <c r="H518" s="15">
        <v>41269043608</v>
      </c>
    </row>
    <row r="519" spans="2:8" x14ac:dyDescent="0.25">
      <c r="B519">
        <v>2019</v>
      </c>
      <c r="C519" t="s">
        <v>11</v>
      </c>
      <c r="D519" s="2">
        <v>43812</v>
      </c>
      <c r="E519" s="15">
        <v>3149653662747</v>
      </c>
      <c r="F519" s="15">
        <v>1432972517671</v>
      </c>
      <c r="G519" s="15">
        <v>2086800166699</v>
      </c>
      <c r="H519" s="15">
        <v>6669426347117</v>
      </c>
    </row>
    <row r="520" spans="2:8" x14ac:dyDescent="0.25">
      <c r="B520">
        <v>2019</v>
      </c>
      <c r="C520" t="s">
        <v>11</v>
      </c>
      <c r="D520" s="2">
        <v>43813</v>
      </c>
      <c r="E520" s="15">
        <v>0</v>
      </c>
      <c r="F520" s="15">
        <v>649418926</v>
      </c>
      <c r="G520" s="15">
        <v>29138140990</v>
      </c>
      <c r="H520" s="15">
        <v>29787559916</v>
      </c>
    </row>
    <row r="521" spans="2:8" x14ac:dyDescent="0.25">
      <c r="B521">
        <v>2019</v>
      </c>
      <c r="C521" t="s">
        <v>11</v>
      </c>
      <c r="D521" s="2">
        <v>43814</v>
      </c>
      <c r="E521" s="15">
        <v>79533408</v>
      </c>
      <c r="F521" s="15">
        <v>379994804</v>
      </c>
      <c r="G521" s="15">
        <v>75884608979</v>
      </c>
      <c r="H521" s="15">
        <v>76344137191</v>
      </c>
    </row>
    <row r="522" spans="2:8" x14ac:dyDescent="0.25">
      <c r="B522">
        <v>2019</v>
      </c>
      <c r="C522" t="s">
        <v>11</v>
      </c>
      <c r="D522" s="2">
        <v>43815</v>
      </c>
      <c r="E522" s="15">
        <v>26511136</v>
      </c>
      <c r="F522" s="15">
        <v>306281016</v>
      </c>
      <c r="G522" s="15">
        <v>5648898253</v>
      </c>
      <c r="H522" s="15">
        <v>5981690405</v>
      </c>
    </row>
    <row r="523" spans="2:8" x14ac:dyDescent="0.25">
      <c r="B523">
        <v>2019</v>
      </c>
      <c r="C523" t="s">
        <v>11</v>
      </c>
      <c r="D523" s="2">
        <v>43816</v>
      </c>
      <c r="E523" s="15">
        <v>106044544</v>
      </c>
      <c r="F523" s="15">
        <v>1488835254</v>
      </c>
      <c r="G523" s="15">
        <v>40203920011</v>
      </c>
      <c r="H523" s="15">
        <v>41798799809</v>
      </c>
    </row>
    <row r="524" spans="2:8" x14ac:dyDescent="0.25">
      <c r="B524">
        <v>2019</v>
      </c>
      <c r="C524" t="s">
        <v>11</v>
      </c>
      <c r="D524" s="2">
        <v>43817</v>
      </c>
      <c r="E524" s="15">
        <v>0</v>
      </c>
      <c r="F524" s="15">
        <v>0</v>
      </c>
      <c r="G524" s="15">
        <v>28697052830</v>
      </c>
      <c r="H524" s="15">
        <v>28697052830</v>
      </c>
    </row>
    <row r="525" spans="2:8" x14ac:dyDescent="0.25">
      <c r="B525">
        <v>2019</v>
      </c>
      <c r="C525" t="s">
        <v>11</v>
      </c>
      <c r="D525" s="2">
        <v>43818</v>
      </c>
      <c r="E525" s="15">
        <v>53022272</v>
      </c>
      <c r="F525" s="15">
        <v>1684545588</v>
      </c>
      <c r="G525" s="15">
        <v>64122777503</v>
      </c>
      <c r="H525" s="15">
        <v>65860345363</v>
      </c>
    </row>
    <row r="526" spans="2:8" x14ac:dyDescent="0.25">
      <c r="B526">
        <v>2019</v>
      </c>
      <c r="C526" t="s">
        <v>11</v>
      </c>
      <c r="D526" s="2">
        <v>43819</v>
      </c>
      <c r="E526" s="15">
        <v>26511136</v>
      </c>
      <c r="F526" s="15">
        <v>153140508</v>
      </c>
      <c r="G526" s="15">
        <v>46548870719</v>
      </c>
      <c r="H526" s="15">
        <v>46728522363</v>
      </c>
    </row>
    <row r="527" spans="2:8" x14ac:dyDescent="0.25">
      <c r="B527">
        <v>2019</v>
      </c>
      <c r="C527" t="s">
        <v>11</v>
      </c>
      <c r="D527" s="2">
        <v>43820</v>
      </c>
      <c r="E527" s="15">
        <v>0</v>
      </c>
      <c r="F527" s="15">
        <v>802559434</v>
      </c>
      <c r="G527" s="15">
        <v>17631273809</v>
      </c>
      <c r="H527" s="15">
        <v>18433833243</v>
      </c>
    </row>
    <row r="528" spans="2:8" x14ac:dyDescent="0.25">
      <c r="B528">
        <v>2019</v>
      </c>
      <c r="C528" t="s">
        <v>11</v>
      </c>
      <c r="D528" s="2">
        <v>43821</v>
      </c>
      <c r="E528" s="15">
        <v>53022272</v>
      </c>
      <c r="F528" s="15">
        <v>306281016</v>
      </c>
      <c r="G528" s="15">
        <v>45655220994</v>
      </c>
      <c r="H528" s="15">
        <v>46014524282</v>
      </c>
    </row>
    <row r="529" spans="2:8" x14ac:dyDescent="0.25">
      <c r="B529">
        <v>2019</v>
      </c>
      <c r="C529" t="s">
        <v>11</v>
      </c>
      <c r="D529" s="2">
        <v>43822</v>
      </c>
      <c r="E529" s="15">
        <v>53022272</v>
      </c>
      <c r="F529" s="15">
        <v>876273222</v>
      </c>
      <c r="G529" s="15">
        <v>57591702930</v>
      </c>
      <c r="H529" s="15">
        <v>58520998424</v>
      </c>
    </row>
    <row r="530" spans="2:8" x14ac:dyDescent="0.25">
      <c r="B530">
        <v>2019</v>
      </c>
      <c r="C530" t="s">
        <v>11</v>
      </c>
      <c r="D530" s="2">
        <v>43823</v>
      </c>
      <c r="E530" s="15">
        <v>0</v>
      </c>
      <c r="F530" s="15">
        <v>306281016</v>
      </c>
      <c r="G530" s="15">
        <v>87646440455</v>
      </c>
      <c r="H530" s="15">
        <v>87952721471</v>
      </c>
    </row>
    <row r="531" spans="2:8" x14ac:dyDescent="0.25">
      <c r="B531">
        <v>2019</v>
      </c>
      <c r="C531" t="s">
        <v>11</v>
      </c>
      <c r="D531" s="2">
        <v>43824</v>
      </c>
      <c r="E531" s="15">
        <v>79533408</v>
      </c>
      <c r="F531" s="15">
        <v>306281016</v>
      </c>
      <c r="G531" s="15">
        <v>57591702930</v>
      </c>
      <c r="H531" s="15">
        <v>57977517354</v>
      </c>
    </row>
    <row r="532" spans="2:8" x14ac:dyDescent="0.25">
      <c r="B532">
        <v>2019</v>
      </c>
      <c r="C532" t="s">
        <v>11</v>
      </c>
      <c r="D532" s="2">
        <v>43825</v>
      </c>
      <c r="E532" s="15">
        <v>0</v>
      </c>
      <c r="F532" s="15">
        <v>1145697344</v>
      </c>
      <c r="G532" s="15">
        <v>53323436182</v>
      </c>
      <c r="H532" s="15">
        <v>54469133526</v>
      </c>
    </row>
    <row r="533" spans="2:8" x14ac:dyDescent="0.25">
      <c r="B533">
        <v>2019</v>
      </c>
      <c r="C533" t="s">
        <v>11</v>
      </c>
      <c r="D533" s="2">
        <v>43826</v>
      </c>
      <c r="E533" s="15">
        <v>0</v>
      </c>
      <c r="F533" s="15">
        <v>379994804</v>
      </c>
      <c r="G533" s="15">
        <v>23257225252</v>
      </c>
      <c r="H533" s="15">
        <v>23637220056</v>
      </c>
    </row>
    <row r="534" spans="2:8" x14ac:dyDescent="0.25">
      <c r="B534">
        <v>2019</v>
      </c>
      <c r="C534" t="s">
        <v>11</v>
      </c>
      <c r="D534" s="2">
        <v>43827</v>
      </c>
      <c r="E534" s="15">
        <v>26511136</v>
      </c>
      <c r="F534" s="15">
        <v>1684545588</v>
      </c>
      <c r="G534" s="15">
        <v>28685579425</v>
      </c>
      <c r="H534" s="15">
        <v>30396636149</v>
      </c>
    </row>
    <row r="535" spans="2:8" x14ac:dyDescent="0.25">
      <c r="B535">
        <v>2019</v>
      </c>
      <c r="C535" t="s">
        <v>11</v>
      </c>
      <c r="D535" s="2">
        <v>43828</v>
      </c>
      <c r="E535" s="15">
        <v>26511136</v>
      </c>
      <c r="F535" s="15">
        <v>839416328</v>
      </c>
      <c r="G535" s="15">
        <v>40424464091</v>
      </c>
      <c r="H535" s="15">
        <v>41290391555</v>
      </c>
    </row>
    <row r="536" spans="2:8" x14ac:dyDescent="0.25">
      <c r="B536">
        <v>2019</v>
      </c>
      <c r="C536" t="s">
        <v>11</v>
      </c>
      <c r="D536" s="2">
        <v>43829</v>
      </c>
      <c r="E536" s="15">
        <v>53022272</v>
      </c>
      <c r="F536" s="15">
        <v>0</v>
      </c>
      <c r="G536" s="15">
        <v>56930070690</v>
      </c>
      <c r="H536" s="15">
        <v>56983092962</v>
      </c>
    </row>
    <row r="537" spans="2:8" x14ac:dyDescent="0.25">
      <c r="B537">
        <v>2019</v>
      </c>
      <c r="C537" t="s">
        <v>11</v>
      </c>
      <c r="D537" s="2">
        <v>43830</v>
      </c>
      <c r="E537" s="15">
        <v>0</v>
      </c>
      <c r="F537" s="15">
        <v>0</v>
      </c>
      <c r="G537" s="15">
        <v>80210242752</v>
      </c>
      <c r="H537" s="15">
        <v>80210242752</v>
      </c>
    </row>
    <row r="538" spans="2:8" x14ac:dyDescent="0.25">
      <c r="B538">
        <v>2020</v>
      </c>
      <c r="C538" t="s">
        <v>12</v>
      </c>
      <c r="D538" s="2">
        <v>43831</v>
      </c>
      <c r="E538" s="15">
        <v>0</v>
      </c>
      <c r="F538" s="15">
        <v>765702540</v>
      </c>
      <c r="G538" s="15">
        <v>58055737900</v>
      </c>
      <c r="H538" s="15">
        <v>58821440440</v>
      </c>
    </row>
    <row r="539" spans="2:8" x14ac:dyDescent="0.25">
      <c r="B539">
        <v>2020</v>
      </c>
      <c r="C539" t="s">
        <v>12</v>
      </c>
      <c r="D539" s="2">
        <v>43832</v>
      </c>
      <c r="E539" s="15">
        <v>26511136</v>
      </c>
      <c r="F539" s="15">
        <v>0</v>
      </c>
      <c r="G539" s="15">
        <v>11297796506</v>
      </c>
      <c r="H539" s="15">
        <v>11324307642</v>
      </c>
    </row>
    <row r="540" spans="2:8" x14ac:dyDescent="0.25">
      <c r="B540">
        <v>2020</v>
      </c>
      <c r="C540" t="s">
        <v>12</v>
      </c>
      <c r="D540" s="2">
        <v>43833</v>
      </c>
      <c r="E540" s="15">
        <v>0</v>
      </c>
      <c r="F540" s="15">
        <v>918843048</v>
      </c>
      <c r="G540" s="15">
        <v>51281172437</v>
      </c>
      <c r="H540" s="15">
        <v>52200015485</v>
      </c>
    </row>
    <row r="541" spans="2:8" x14ac:dyDescent="0.25">
      <c r="B541">
        <v>2020</v>
      </c>
      <c r="C541" t="s">
        <v>12</v>
      </c>
      <c r="D541" s="2">
        <v>43834</v>
      </c>
      <c r="E541" s="15">
        <v>106044544</v>
      </c>
      <c r="F541" s="15">
        <v>686275820</v>
      </c>
      <c r="G541" s="15">
        <v>57812247010</v>
      </c>
      <c r="H541" s="15">
        <v>58604567374</v>
      </c>
    </row>
    <row r="542" spans="2:8" x14ac:dyDescent="0.25">
      <c r="B542">
        <v>2020</v>
      </c>
      <c r="C542" t="s">
        <v>12</v>
      </c>
      <c r="D542" s="2">
        <v>43835</v>
      </c>
      <c r="E542" s="15">
        <v>0</v>
      </c>
      <c r="F542" s="15">
        <v>1071983556</v>
      </c>
      <c r="G542" s="15">
        <v>57614649740</v>
      </c>
      <c r="H542" s="15">
        <v>58686633296</v>
      </c>
    </row>
    <row r="543" spans="2:8" x14ac:dyDescent="0.25">
      <c r="B543">
        <v>2020</v>
      </c>
      <c r="C543" t="s">
        <v>12</v>
      </c>
      <c r="D543" s="2">
        <v>43836</v>
      </c>
      <c r="E543" s="15">
        <v>106044544</v>
      </c>
      <c r="F543" s="15">
        <v>459421524</v>
      </c>
      <c r="G543" s="15">
        <v>23036681172</v>
      </c>
      <c r="H543" s="15">
        <v>23602147240</v>
      </c>
    </row>
    <row r="544" spans="2:8" x14ac:dyDescent="0.25">
      <c r="B544">
        <v>2020</v>
      </c>
      <c r="C544" t="s">
        <v>12</v>
      </c>
      <c r="D544" s="2">
        <v>43837</v>
      </c>
      <c r="E544" s="15">
        <v>0</v>
      </c>
      <c r="F544" s="15">
        <v>189997402</v>
      </c>
      <c r="G544" s="15">
        <v>39983375931</v>
      </c>
      <c r="H544" s="15">
        <v>40173373333</v>
      </c>
    </row>
    <row r="545" spans="2:8" x14ac:dyDescent="0.25">
      <c r="B545">
        <v>2020</v>
      </c>
      <c r="C545" t="s">
        <v>12</v>
      </c>
      <c r="D545" s="2">
        <v>43838</v>
      </c>
      <c r="E545" s="15">
        <v>0</v>
      </c>
      <c r="F545" s="15">
        <v>459421524</v>
      </c>
      <c r="G545" s="15">
        <v>35239600808</v>
      </c>
      <c r="H545" s="15">
        <v>35699022332</v>
      </c>
    </row>
    <row r="546" spans="2:8" x14ac:dyDescent="0.25">
      <c r="B546">
        <v>2020</v>
      </c>
      <c r="C546" t="s">
        <v>12</v>
      </c>
      <c r="D546" s="2">
        <v>43839</v>
      </c>
      <c r="E546" s="15">
        <v>0</v>
      </c>
      <c r="F546" s="15">
        <v>0</v>
      </c>
      <c r="G546" s="15">
        <v>51733734002</v>
      </c>
      <c r="H546" s="15">
        <v>51733734002</v>
      </c>
    </row>
    <row r="547" spans="2:8" x14ac:dyDescent="0.25">
      <c r="B547">
        <v>2020</v>
      </c>
      <c r="C547" t="s">
        <v>12</v>
      </c>
      <c r="D547" s="2">
        <v>43840</v>
      </c>
      <c r="E547" s="15">
        <v>53022272</v>
      </c>
      <c r="F547" s="15">
        <v>1684545588</v>
      </c>
      <c r="G547" s="15">
        <v>52836454402</v>
      </c>
      <c r="H547" s="15">
        <v>54574022262</v>
      </c>
    </row>
    <row r="548" spans="2:8" x14ac:dyDescent="0.25">
      <c r="B548">
        <v>2020</v>
      </c>
      <c r="C548" t="s">
        <v>12</v>
      </c>
      <c r="D548" s="2">
        <v>43841</v>
      </c>
      <c r="E548" s="15">
        <v>0</v>
      </c>
      <c r="F548" s="15">
        <v>0</v>
      </c>
      <c r="G548" s="15">
        <v>58032791090</v>
      </c>
      <c r="H548" s="15">
        <v>58032791090</v>
      </c>
    </row>
    <row r="549" spans="2:8" x14ac:dyDescent="0.25">
      <c r="B549">
        <v>2020</v>
      </c>
      <c r="C549" t="s">
        <v>12</v>
      </c>
      <c r="D549" s="2">
        <v>43842</v>
      </c>
      <c r="E549" s="15">
        <v>0</v>
      </c>
      <c r="F549" s="15">
        <v>343137910</v>
      </c>
      <c r="G549" s="15">
        <v>23732733627</v>
      </c>
      <c r="H549" s="15">
        <v>24075871537</v>
      </c>
    </row>
    <row r="550" spans="2:8" x14ac:dyDescent="0.25">
      <c r="B550">
        <v>2020</v>
      </c>
      <c r="C550" t="s">
        <v>12</v>
      </c>
      <c r="D550" s="2">
        <v>43843</v>
      </c>
      <c r="E550" s="15">
        <v>1825476617518</v>
      </c>
      <c r="F550" s="15">
        <v>592980607465</v>
      </c>
      <c r="G550" s="15">
        <v>1041028546263</v>
      </c>
      <c r="H550" s="15">
        <v>3459485771246</v>
      </c>
    </row>
    <row r="551" spans="2:8" x14ac:dyDescent="0.25">
      <c r="B551">
        <v>2020</v>
      </c>
      <c r="C551" t="s">
        <v>12</v>
      </c>
      <c r="D551" s="2">
        <v>43844</v>
      </c>
      <c r="E551" s="15">
        <v>0</v>
      </c>
      <c r="F551" s="15">
        <v>955699942</v>
      </c>
      <c r="G551" s="15">
        <v>40667954981</v>
      </c>
      <c r="H551" s="15">
        <v>41623654923</v>
      </c>
    </row>
    <row r="552" spans="2:8" x14ac:dyDescent="0.25">
      <c r="B552">
        <v>2020</v>
      </c>
      <c r="C552" t="s">
        <v>12</v>
      </c>
      <c r="D552" s="2">
        <v>43845</v>
      </c>
      <c r="E552" s="15">
        <v>0</v>
      </c>
      <c r="F552" s="15">
        <v>459421524</v>
      </c>
      <c r="G552" s="15">
        <v>46073362344</v>
      </c>
      <c r="H552" s="15">
        <v>46532783868</v>
      </c>
    </row>
    <row r="553" spans="2:8" x14ac:dyDescent="0.25">
      <c r="B553">
        <v>2020</v>
      </c>
      <c r="C553" t="s">
        <v>12</v>
      </c>
      <c r="D553" s="2">
        <v>43846</v>
      </c>
      <c r="E553" s="15">
        <v>0</v>
      </c>
      <c r="F553" s="15">
        <v>0</v>
      </c>
      <c r="G553" s="15">
        <v>58253335170</v>
      </c>
      <c r="H553" s="15">
        <v>58253335170</v>
      </c>
    </row>
    <row r="554" spans="2:8" x14ac:dyDescent="0.25">
      <c r="B554">
        <v>2020</v>
      </c>
      <c r="C554" t="s">
        <v>12</v>
      </c>
      <c r="D554" s="2">
        <v>43847</v>
      </c>
      <c r="E554" s="15">
        <v>0</v>
      </c>
      <c r="F554" s="15">
        <v>306281016</v>
      </c>
      <c r="G554" s="15">
        <v>40424464091</v>
      </c>
      <c r="H554" s="15">
        <v>40730745107</v>
      </c>
    </row>
    <row r="555" spans="2:8" x14ac:dyDescent="0.25">
      <c r="B555">
        <v>2020</v>
      </c>
      <c r="C555" t="s">
        <v>12</v>
      </c>
      <c r="D555" s="2">
        <v>43848</v>
      </c>
      <c r="E555" s="15">
        <v>0</v>
      </c>
      <c r="F555" s="15">
        <v>0</v>
      </c>
      <c r="G555" s="15">
        <v>11738884666</v>
      </c>
      <c r="H555" s="15">
        <v>11738884666</v>
      </c>
    </row>
    <row r="556" spans="2:8" x14ac:dyDescent="0.25">
      <c r="B556">
        <v>2020</v>
      </c>
      <c r="C556" t="s">
        <v>12</v>
      </c>
      <c r="D556" s="2">
        <v>43849</v>
      </c>
      <c r="E556" s="15">
        <v>0</v>
      </c>
      <c r="F556" s="15">
        <v>459421524</v>
      </c>
      <c r="G556" s="15">
        <v>35262547618</v>
      </c>
      <c r="H556" s="15">
        <v>35721969142</v>
      </c>
    </row>
    <row r="557" spans="2:8" x14ac:dyDescent="0.25">
      <c r="B557">
        <v>2020</v>
      </c>
      <c r="C557" t="s">
        <v>12</v>
      </c>
      <c r="D557" s="2">
        <v>43850</v>
      </c>
      <c r="E557" s="15">
        <v>0</v>
      </c>
      <c r="F557" s="15">
        <v>955699942</v>
      </c>
      <c r="G557" s="15">
        <v>34357424488</v>
      </c>
      <c r="H557" s="15">
        <v>35313124430</v>
      </c>
    </row>
    <row r="558" spans="2:8" x14ac:dyDescent="0.25">
      <c r="B558">
        <v>2020</v>
      </c>
      <c r="C558" t="s">
        <v>12</v>
      </c>
      <c r="D558" s="2">
        <v>43851</v>
      </c>
      <c r="E558" s="15">
        <v>0</v>
      </c>
      <c r="F558" s="15">
        <v>0</v>
      </c>
      <c r="G558" s="15">
        <v>46084835749</v>
      </c>
      <c r="H558" s="15">
        <v>46084835749</v>
      </c>
    </row>
    <row r="559" spans="2:8" x14ac:dyDescent="0.25">
      <c r="B559">
        <v>2020</v>
      </c>
      <c r="C559" t="s">
        <v>12</v>
      </c>
      <c r="D559" s="2">
        <v>43852</v>
      </c>
      <c r="E559" s="15">
        <v>0</v>
      </c>
      <c r="F559" s="15">
        <v>1071983556</v>
      </c>
      <c r="G559" s="15">
        <v>40656481576</v>
      </c>
      <c r="H559" s="15">
        <v>41728465132</v>
      </c>
    </row>
    <row r="560" spans="2:8" x14ac:dyDescent="0.25">
      <c r="B560">
        <v>2020</v>
      </c>
      <c r="C560" t="s">
        <v>12</v>
      </c>
      <c r="D560" s="2">
        <v>43853</v>
      </c>
      <c r="E560" s="15">
        <v>53022272</v>
      </c>
      <c r="F560" s="15">
        <v>0</v>
      </c>
      <c r="G560" s="15">
        <v>34555021758</v>
      </c>
      <c r="H560" s="15">
        <v>34608044030</v>
      </c>
    </row>
    <row r="561" spans="2:8" x14ac:dyDescent="0.25">
      <c r="B561">
        <v>2020</v>
      </c>
      <c r="C561" t="s">
        <v>12</v>
      </c>
      <c r="D561" s="2">
        <v>43854</v>
      </c>
      <c r="E561" s="15">
        <v>0</v>
      </c>
      <c r="F561" s="15">
        <v>153140508</v>
      </c>
      <c r="G561" s="15">
        <v>39762831851</v>
      </c>
      <c r="H561" s="15">
        <v>39915972359</v>
      </c>
    </row>
    <row r="562" spans="2:8" x14ac:dyDescent="0.25">
      <c r="B562">
        <v>2020</v>
      </c>
      <c r="C562" t="s">
        <v>12</v>
      </c>
      <c r="D562" s="2">
        <v>43855</v>
      </c>
      <c r="E562" s="15">
        <v>53022272</v>
      </c>
      <c r="F562" s="15">
        <v>379994804</v>
      </c>
      <c r="G562" s="15">
        <v>58508299465</v>
      </c>
      <c r="H562" s="15">
        <v>58941316541</v>
      </c>
    </row>
    <row r="563" spans="2:8" x14ac:dyDescent="0.25">
      <c r="B563">
        <v>2020</v>
      </c>
      <c r="C563" t="s">
        <v>12</v>
      </c>
      <c r="D563" s="2">
        <v>43856</v>
      </c>
      <c r="E563" s="15">
        <v>0</v>
      </c>
      <c r="F563" s="15">
        <v>0</v>
      </c>
      <c r="G563" s="15">
        <v>33893389518</v>
      </c>
      <c r="H563" s="15">
        <v>33893389518</v>
      </c>
    </row>
    <row r="564" spans="2:8" x14ac:dyDescent="0.25">
      <c r="B564">
        <v>2020</v>
      </c>
      <c r="C564" t="s">
        <v>12</v>
      </c>
      <c r="D564" s="2">
        <v>43857</v>
      </c>
      <c r="E564" s="15">
        <v>0</v>
      </c>
      <c r="F564" s="15">
        <v>1071983556</v>
      </c>
      <c r="G564" s="15">
        <v>34334477678</v>
      </c>
      <c r="H564" s="15">
        <v>35406461234</v>
      </c>
    </row>
    <row r="565" spans="2:8" x14ac:dyDescent="0.25">
      <c r="B565">
        <v>2020</v>
      </c>
      <c r="C565" t="s">
        <v>12</v>
      </c>
      <c r="D565" s="2">
        <v>43858</v>
      </c>
      <c r="E565" s="15">
        <v>0</v>
      </c>
      <c r="F565" s="15">
        <v>612562032</v>
      </c>
      <c r="G565" s="15">
        <v>46537397314</v>
      </c>
      <c r="H565" s="15">
        <v>47149959346</v>
      </c>
    </row>
    <row r="566" spans="2:8" x14ac:dyDescent="0.25">
      <c r="B566">
        <v>2020</v>
      </c>
      <c r="C566" t="s">
        <v>12</v>
      </c>
      <c r="D566" s="2">
        <v>43859</v>
      </c>
      <c r="E566" s="15">
        <v>53022272</v>
      </c>
      <c r="F566" s="15">
        <v>153140508</v>
      </c>
      <c r="G566" s="15">
        <v>23059627982</v>
      </c>
      <c r="H566" s="15">
        <v>23265790762</v>
      </c>
    </row>
    <row r="567" spans="2:8" x14ac:dyDescent="0.25">
      <c r="B567">
        <v>2020</v>
      </c>
      <c r="C567" t="s">
        <v>12</v>
      </c>
      <c r="D567" s="2">
        <v>43860</v>
      </c>
      <c r="E567" s="15">
        <v>0</v>
      </c>
      <c r="F567" s="15">
        <v>153140508</v>
      </c>
      <c r="G567" s="15">
        <v>29138140990</v>
      </c>
      <c r="H567" s="15">
        <v>29291281498</v>
      </c>
    </row>
    <row r="568" spans="2:8" x14ac:dyDescent="0.25">
      <c r="B568">
        <v>2020</v>
      </c>
      <c r="C568" t="s">
        <v>12</v>
      </c>
      <c r="D568" s="2">
        <v>43861</v>
      </c>
      <c r="E568" s="15">
        <v>0</v>
      </c>
      <c r="F568" s="15">
        <v>306281016</v>
      </c>
      <c r="G568" s="15">
        <v>22816137092</v>
      </c>
      <c r="H568" s="15">
        <v>23122418108</v>
      </c>
    </row>
    <row r="569" spans="2:8" x14ac:dyDescent="0.25">
      <c r="B569">
        <v>2020</v>
      </c>
      <c r="C569" t="s">
        <v>13</v>
      </c>
      <c r="D569" s="2">
        <v>43862</v>
      </c>
      <c r="E569" s="15">
        <v>0</v>
      </c>
      <c r="F569" s="15">
        <v>0</v>
      </c>
      <c r="G569" s="15">
        <v>45632274184</v>
      </c>
      <c r="H569" s="15">
        <v>45632274184</v>
      </c>
    </row>
    <row r="570" spans="2:8" x14ac:dyDescent="0.25">
      <c r="B570">
        <v>2020</v>
      </c>
      <c r="C570" t="s">
        <v>13</v>
      </c>
      <c r="D570" s="2">
        <v>43863</v>
      </c>
      <c r="E570" s="15">
        <v>0</v>
      </c>
      <c r="F570" s="15">
        <v>153140508</v>
      </c>
      <c r="G570" s="15">
        <v>46084835749</v>
      </c>
      <c r="H570" s="15">
        <v>46237976257</v>
      </c>
    </row>
    <row r="571" spans="2:8" x14ac:dyDescent="0.25">
      <c r="B571">
        <v>2020</v>
      </c>
      <c r="C571" t="s">
        <v>13</v>
      </c>
      <c r="D571" s="2">
        <v>43864</v>
      </c>
      <c r="E571" s="15">
        <v>79533408</v>
      </c>
      <c r="F571" s="15">
        <v>459421524</v>
      </c>
      <c r="G571" s="15">
        <v>40888499061</v>
      </c>
      <c r="H571" s="15">
        <v>41427453993</v>
      </c>
    </row>
    <row r="572" spans="2:8" x14ac:dyDescent="0.25">
      <c r="B572">
        <v>2020</v>
      </c>
      <c r="C572" t="s">
        <v>13</v>
      </c>
      <c r="D572" s="2">
        <v>43865</v>
      </c>
      <c r="E572" s="15">
        <v>79533408</v>
      </c>
      <c r="F572" s="15">
        <v>1990826604</v>
      </c>
      <c r="G572" s="15">
        <v>46293906424</v>
      </c>
      <c r="H572" s="15">
        <v>48364266436</v>
      </c>
    </row>
    <row r="573" spans="2:8" x14ac:dyDescent="0.25">
      <c r="B573">
        <v>2020</v>
      </c>
      <c r="C573" t="s">
        <v>13</v>
      </c>
      <c r="D573" s="2">
        <v>43866</v>
      </c>
      <c r="E573" s="15">
        <v>0</v>
      </c>
      <c r="F573" s="15">
        <v>306281016</v>
      </c>
      <c r="G573" s="15">
        <v>34555021758</v>
      </c>
      <c r="H573" s="15">
        <v>34861302774</v>
      </c>
    </row>
    <row r="574" spans="2:8" x14ac:dyDescent="0.25">
      <c r="B574">
        <v>2020</v>
      </c>
      <c r="C574" t="s">
        <v>13</v>
      </c>
      <c r="D574" s="2">
        <v>43867</v>
      </c>
      <c r="E574" s="15">
        <v>26511136</v>
      </c>
      <c r="F574" s="15">
        <v>459421524</v>
      </c>
      <c r="G574" s="15">
        <v>11518340586</v>
      </c>
      <c r="H574" s="15">
        <v>12004273246</v>
      </c>
    </row>
    <row r="575" spans="2:8" x14ac:dyDescent="0.25">
      <c r="B575">
        <v>2020</v>
      </c>
      <c r="C575" t="s">
        <v>13</v>
      </c>
      <c r="D575" s="2">
        <v>43868</v>
      </c>
      <c r="E575" s="15">
        <v>0</v>
      </c>
      <c r="F575" s="15">
        <v>306281016</v>
      </c>
      <c r="G575" s="15">
        <v>63240601183</v>
      </c>
      <c r="H575" s="15">
        <v>63546882199</v>
      </c>
    </row>
    <row r="576" spans="2:8" x14ac:dyDescent="0.25">
      <c r="B576">
        <v>2020</v>
      </c>
      <c r="C576" t="s">
        <v>13</v>
      </c>
      <c r="D576" s="2">
        <v>43869</v>
      </c>
      <c r="E576" s="15">
        <v>0</v>
      </c>
      <c r="F576" s="15">
        <v>153140508</v>
      </c>
      <c r="G576" s="15">
        <v>11518340586</v>
      </c>
      <c r="H576" s="15">
        <v>11671481094</v>
      </c>
    </row>
    <row r="577" spans="2:8" x14ac:dyDescent="0.25">
      <c r="B577">
        <v>2020</v>
      </c>
      <c r="C577" t="s">
        <v>13</v>
      </c>
      <c r="D577" s="2">
        <v>43870</v>
      </c>
      <c r="E577" s="15">
        <v>0</v>
      </c>
      <c r="F577" s="15">
        <v>0</v>
      </c>
      <c r="G577" s="15">
        <v>34775565838</v>
      </c>
      <c r="H577" s="15">
        <v>34775565838</v>
      </c>
    </row>
    <row r="578" spans="2:8" x14ac:dyDescent="0.25">
      <c r="B578">
        <v>2020</v>
      </c>
      <c r="C578" t="s">
        <v>13</v>
      </c>
      <c r="D578" s="2">
        <v>43871</v>
      </c>
      <c r="E578" s="15">
        <v>0</v>
      </c>
      <c r="F578" s="15">
        <v>496278418</v>
      </c>
      <c r="G578" s="15">
        <v>29811246635</v>
      </c>
      <c r="H578" s="15">
        <v>30307525053</v>
      </c>
    </row>
    <row r="579" spans="2:8" x14ac:dyDescent="0.25">
      <c r="B579">
        <v>2020</v>
      </c>
      <c r="C579" t="s">
        <v>13</v>
      </c>
      <c r="D579" s="2">
        <v>43872</v>
      </c>
      <c r="E579" s="15">
        <v>0</v>
      </c>
      <c r="F579" s="15">
        <v>459421524</v>
      </c>
      <c r="G579" s="15">
        <v>23500716142</v>
      </c>
      <c r="H579" s="15">
        <v>23960137666</v>
      </c>
    </row>
    <row r="580" spans="2:8" x14ac:dyDescent="0.25">
      <c r="B580">
        <v>2020</v>
      </c>
      <c r="C580" t="s">
        <v>13</v>
      </c>
      <c r="D580" s="2">
        <v>43873</v>
      </c>
      <c r="E580" s="15">
        <v>0</v>
      </c>
      <c r="F580" s="15">
        <v>0</v>
      </c>
      <c r="G580" s="15">
        <v>57591702930</v>
      </c>
      <c r="H580" s="15">
        <v>57591702930</v>
      </c>
    </row>
    <row r="581" spans="2:8" x14ac:dyDescent="0.25">
      <c r="B581">
        <v>2020</v>
      </c>
      <c r="C581" t="s">
        <v>13</v>
      </c>
      <c r="D581" s="2">
        <v>43874</v>
      </c>
      <c r="E581" s="15">
        <v>2998051379469</v>
      </c>
      <c r="F581" s="15">
        <v>947818447132</v>
      </c>
      <c r="G581" s="15">
        <v>1643547674151</v>
      </c>
      <c r="H581" s="15">
        <v>5589417500752</v>
      </c>
    </row>
    <row r="582" spans="2:8" x14ac:dyDescent="0.25">
      <c r="B582">
        <v>2020</v>
      </c>
      <c r="C582" t="s">
        <v>13</v>
      </c>
      <c r="D582" s="2">
        <v>43875</v>
      </c>
      <c r="E582" s="15">
        <v>0</v>
      </c>
      <c r="F582" s="15">
        <v>379994804</v>
      </c>
      <c r="G582" s="15">
        <v>63925180233</v>
      </c>
      <c r="H582" s="15">
        <v>64305175037</v>
      </c>
    </row>
    <row r="583" spans="2:8" x14ac:dyDescent="0.25">
      <c r="B583">
        <v>2020</v>
      </c>
      <c r="C583" t="s">
        <v>13</v>
      </c>
      <c r="D583" s="2">
        <v>43876</v>
      </c>
      <c r="E583" s="15">
        <v>106044544</v>
      </c>
      <c r="F583" s="15">
        <v>1335694746</v>
      </c>
      <c r="G583" s="15">
        <v>16946694759</v>
      </c>
      <c r="H583" s="15">
        <v>18388434049</v>
      </c>
    </row>
    <row r="584" spans="2:8" x14ac:dyDescent="0.25">
      <c r="B584">
        <v>2020</v>
      </c>
      <c r="C584" t="s">
        <v>13</v>
      </c>
      <c r="D584" s="2">
        <v>43877</v>
      </c>
      <c r="E584" s="15">
        <v>106044544</v>
      </c>
      <c r="F584" s="15">
        <v>612562032</v>
      </c>
      <c r="G584" s="15">
        <v>75420574009</v>
      </c>
      <c r="H584" s="15">
        <v>76139180585</v>
      </c>
    </row>
    <row r="585" spans="2:8" x14ac:dyDescent="0.25">
      <c r="B585">
        <v>2020</v>
      </c>
      <c r="C585" t="s">
        <v>13</v>
      </c>
      <c r="D585" s="2">
        <v>43878</v>
      </c>
      <c r="E585" s="15">
        <v>0</v>
      </c>
      <c r="F585" s="15">
        <v>0</v>
      </c>
      <c r="G585" s="15">
        <v>45852818264</v>
      </c>
      <c r="H585" s="15">
        <v>45852818264</v>
      </c>
    </row>
    <row r="586" spans="2:8" x14ac:dyDescent="0.25">
      <c r="B586">
        <v>2020</v>
      </c>
      <c r="C586" t="s">
        <v>13</v>
      </c>
      <c r="D586" s="2">
        <v>43879</v>
      </c>
      <c r="E586" s="15">
        <v>53022272</v>
      </c>
      <c r="F586" s="15">
        <v>1378264572</v>
      </c>
      <c r="G586" s="15">
        <v>52174822162</v>
      </c>
      <c r="H586" s="15">
        <v>53606109006</v>
      </c>
    </row>
    <row r="587" spans="2:8" x14ac:dyDescent="0.25">
      <c r="B587">
        <v>2020</v>
      </c>
      <c r="C587" t="s">
        <v>13</v>
      </c>
      <c r="D587" s="2">
        <v>43880</v>
      </c>
      <c r="E587" s="15">
        <v>53022272</v>
      </c>
      <c r="F587" s="15">
        <v>0</v>
      </c>
      <c r="G587" s="15">
        <v>39983375931</v>
      </c>
      <c r="H587" s="15">
        <v>40036398203</v>
      </c>
    </row>
    <row r="588" spans="2:8" x14ac:dyDescent="0.25">
      <c r="B588">
        <v>2020</v>
      </c>
      <c r="C588" t="s">
        <v>13</v>
      </c>
      <c r="D588" s="2">
        <v>43881</v>
      </c>
      <c r="E588" s="15">
        <v>53022272</v>
      </c>
      <c r="F588" s="15">
        <v>955699942</v>
      </c>
      <c r="G588" s="15">
        <v>34566495163</v>
      </c>
      <c r="H588" s="15">
        <v>35575217377</v>
      </c>
    </row>
    <row r="589" spans="2:8" x14ac:dyDescent="0.25">
      <c r="B589">
        <v>2020</v>
      </c>
      <c r="C589" t="s">
        <v>13</v>
      </c>
      <c r="D589" s="2">
        <v>43882</v>
      </c>
      <c r="E589" s="15">
        <v>0</v>
      </c>
      <c r="F589" s="15">
        <v>723132714</v>
      </c>
      <c r="G589" s="15">
        <v>51060628357</v>
      </c>
      <c r="H589" s="15">
        <v>51783761071</v>
      </c>
    </row>
    <row r="590" spans="2:8" x14ac:dyDescent="0.25">
      <c r="B590">
        <v>2020</v>
      </c>
      <c r="C590" t="s">
        <v>13</v>
      </c>
      <c r="D590" s="2">
        <v>43883</v>
      </c>
      <c r="E590" s="15">
        <v>0</v>
      </c>
      <c r="F590" s="15">
        <v>0</v>
      </c>
      <c r="G590" s="15">
        <v>45632274184</v>
      </c>
      <c r="H590" s="15">
        <v>45632274184</v>
      </c>
    </row>
    <row r="591" spans="2:8" x14ac:dyDescent="0.25">
      <c r="B591">
        <v>2020</v>
      </c>
      <c r="C591" t="s">
        <v>13</v>
      </c>
      <c r="D591" s="2">
        <v>43884</v>
      </c>
      <c r="E591" s="15">
        <v>0</v>
      </c>
      <c r="F591" s="15">
        <v>0</v>
      </c>
      <c r="G591" s="15">
        <v>22816137092</v>
      </c>
      <c r="H591" s="15">
        <v>22816137092</v>
      </c>
    </row>
    <row r="592" spans="2:8" x14ac:dyDescent="0.25">
      <c r="B592">
        <v>2020</v>
      </c>
      <c r="C592" t="s">
        <v>13</v>
      </c>
      <c r="D592" s="2">
        <v>43885</v>
      </c>
      <c r="E592" s="15">
        <v>0</v>
      </c>
      <c r="F592" s="15">
        <v>1029413730</v>
      </c>
      <c r="G592" s="15">
        <v>45632274184</v>
      </c>
      <c r="H592" s="15">
        <v>46661687914</v>
      </c>
    </row>
    <row r="593" spans="2:8" x14ac:dyDescent="0.25">
      <c r="B593">
        <v>2020</v>
      </c>
      <c r="C593" t="s">
        <v>13</v>
      </c>
      <c r="D593" s="2">
        <v>43886</v>
      </c>
      <c r="E593" s="15">
        <v>79533408</v>
      </c>
      <c r="F593" s="15">
        <v>0</v>
      </c>
      <c r="G593" s="15">
        <v>46316853234</v>
      </c>
      <c r="H593" s="15">
        <v>46396386642</v>
      </c>
    </row>
    <row r="594" spans="2:8" x14ac:dyDescent="0.25">
      <c r="B594">
        <v>2020</v>
      </c>
      <c r="C594" t="s">
        <v>13</v>
      </c>
      <c r="D594" s="2">
        <v>43887</v>
      </c>
      <c r="E594" s="15">
        <v>0</v>
      </c>
      <c r="F594" s="15">
        <v>612562032</v>
      </c>
      <c r="G594" s="15">
        <v>41573078111</v>
      </c>
      <c r="H594" s="15">
        <v>42185640143</v>
      </c>
    </row>
    <row r="595" spans="2:8" x14ac:dyDescent="0.25">
      <c r="B595">
        <v>2020</v>
      </c>
      <c r="C595" t="s">
        <v>13</v>
      </c>
      <c r="D595" s="2">
        <v>43888</v>
      </c>
      <c r="E595" s="15">
        <v>53022272</v>
      </c>
      <c r="F595" s="15">
        <v>612562032</v>
      </c>
      <c r="G595" s="15">
        <v>40667954981</v>
      </c>
      <c r="H595" s="15">
        <v>41333539285</v>
      </c>
    </row>
    <row r="596" spans="2:8" x14ac:dyDescent="0.25">
      <c r="B596">
        <v>2020</v>
      </c>
      <c r="C596" t="s">
        <v>13</v>
      </c>
      <c r="D596" s="2">
        <v>43889</v>
      </c>
      <c r="E596" s="15">
        <v>0</v>
      </c>
      <c r="F596" s="15">
        <v>0</v>
      </c>
      <c r="G596" s="15">
        <v>28244491265</v>
      </c>
      <c r="H596" s="15">
        <v>28244491265</v>
      </c>
    </row>
    <row r="597" spans="2:8" x14ac:dyDescent="0.25">
      <c r="B597">
        <v>2020</v>
      </c>
      <c r="C597" t="s">
        <v>13</v>
      </c>
      <c r="D597" s="2">
        <v>43890</v>
      </c>
      <c r="E597" s="15">
        <v>26511136</v>
      </c>
      <c r="F597" s="15">
        <v>0</v>
      </c>
      <c r="G597" s="15">
        <v>74538397689</v>
      </c>
      <c r="H597" s="15">
        <v>74564908825</v>
      </c>
    </row>
    <row r="598" spans="2:8" x14ac:dyDescent="0.25">
      <c r="B598">
        <v>2020</v>
      </c>
      <c r="C598" t="s">
        <v>14</v>
      </c>
      <c r="D598" s="2">
        <v>43891</v>
      </c>
      <c r="E598" s="15">
        <v>0</v>
      </c>
      <c r="F598" s="15">
        <v>459421524</v>
      </c>
      <c r="G598" s="15">
        <v>57835193820</v>
      </c>
      <c r="H598" s="15">
        <v>58294615344</v>
      </c>
    </row>
    <row r="599" spans="2:8" x14ac:dyDescent="0.25">
      <c r="B599">
        <v>2020</v>
      </c>
      <c r="C599" t="s">
        <v>14</v>
      </c>
      <c r="D599" s="2">
        <v>43892</v>
      </c>
      <c r="E599" s="15">
        <v>0</v>
      </c>
      <c r="F599" s="15">
        <v>306281016</v>
      </c>
      <c r="G599" s="15">
        <v>52406839647</v>
      </c>
      <c r="H599" s="15">
        <v>52713120663</v>
      </c>
    </row>
    <row r="600" spans="2:8" x14ac:dyDescent="0.25">
      <c r="B600">
        <v>2020</v>
      </c>
      <c r="C600" t="s">
        <v>14</v>
      </c>
      <c r="D600" s="2">
        <v>43893</v>
      </c>
      <c r="E600" s="15">
        <v>0</v>
      </c>
      <c r="F600" s="15">
        <v>992556836</v>
      </c>
      <c r="G600" s="15">
        <v>46073362344</v>
      </c>
      <c r="H600" s="15">
        <v>47065919180</v>
      </c>
    </row>
    <row r="601" spans="2:8" x14ac:dyDescent="0.25">
      <c r="B601">
        <v>2020</v>
      </c>
      <c r="C601" t="s">
        <v>14</v>
      </c>
      <c r="D601" s="2">
        <v>43894</v>
      </c>
      <c r="E601" s="15">
        <v>0</v>
      </c>
      <c r="F601" s="15">
        <v>765702540</v>
      </c>
      <c r="G601" s="15">
        <v>47012905689</v>
      </c>
      <c r="H601" s="15">
        <v>47778608229</v>
      </c>
    </row>
    <row r="602" spans="2:8" x14ac:dyDescent="0.25">
      <c r="B602">
        <v>2020</v>
      </c>
      <c r="C602" t="s">
        <v>14</v>
      </c>
      <c r="D602" s="2">
        <v>43895</v>
      </c>
      <c r="E602" s="15">
        <v>0</v>
      </c>
      <c r="F602" s="15">
        <v>765702540</v>
      </c>
      <c r="G602" s="15">
        <v>52383892837</v>
      </c>
      <c r="H602" s="15">
        <v>53149595377</v>
      </c>
    </row>
    <row r="603" spans="2:8" x14ac:dyDescent="0.25">
      <c r="B603">
        <v>2020</v>
      </c>
      <c r="C603" t="s">
        <v>14</v>
      </c>
      <c r="D603" s="2">
        <v>43896</v>
      </c>
      <c r="E603" s="15">
        <v>0</v>
      </c>
      <c r="F603" s="15">
        <v>612562032</v>
      </c>
      <c r="G603" s="15">
        <v>5869442333</v>
      </c>
      <c r="H603" s="15">
        <v>6482004365</v>
      </c>
    </row>
    <row r="604" spans="2:8" x14ac:dyDescent="0.25">
      <c r="B604">
        <v>2020</v>
      </c>
      <c r="C604" t="s">
        <v>14</v>
      </c>
      <c r="D604" s="2">
        <v>43897</v>
      </c>
      <c r="E604" s="15">
        <v>53022272</v>
      </c>
      <c r="F604" s="15">
        <v>459421524</v>
      </c>
      <c r="G604" s="15">
        <v>51501716517</v>
      </c>
      <c r="H604" s="15">
        <v>52014160313</v>
      </c>
    </row>
    <row r="605" spans="2:8" x14ac:dyDescent="0.25">
      <c r="B605">
        <v>2020</v>
      </c>
      <c r="C605" t="s">
        <v>14</v>
      </c>
      <c r="D605" s="2">
        <v>43898</v>
      </c>
      <c r="E605" s="15">
        <v>26511136</v>
      </c>
      <c r="F605" s="15">
        <v>1066270624</v>
      </c>
      <c r="G605" s="15">
        <v>69992219836</v>
      </c>
      <c r="H605" s="15">
        <v>71085001596</v>
      </c>
    </row>
    <row r="606" spans="2:8" x14ac:dyDescent="0.25">
      <c r="B606">
        <v>2020</v>
      </c>
      <c r="C606" t="s">
        <v>14</v>
      </c>
      <c r="D606" s="2">
        <v>43899</v>
      </c>
      <c r="E606" s="15">
        <v>0</v>
      </c>
      <c r="F606" s="15">
        <v>918843048</v>
      </c>
      <c r="G606" s="15">
        <v>17387782919</v>
      </c>
      <c r="H606" s="15">
        <v>18306625967</v>
      </c>
    </row>
    <row r="607" spans="2:8" x14ac:dyDescent="0.25">
      <c r="B607">
        <v>2020</v>
      </c>
      <c r="C607" t="s">
        <v>14</v>
      </c>
      <c r="D607" s="2">
        <v>43900</v>
      </c>
      <c r="E607" s="15">
        <v>0</v>
      </c>
      <c r="F607" s="15">
        <v>0</v>
      </c>
      <c r="G607" s="15">
        <v>17840344484</v>
      </c>
      <c r="H607" s="15">
        <v>17840344484</v>
      </c>
    </row>
    <row r="608" spans="2:8" x14ac:dyDescent="0.25">
      <c r="B608">
        <v>2020</v>
      </c>
      <c r="C608" t="s">
        <v>14</v>
      </c>
      <c r="D608" s="2">
        <v>43901</v>
      </c>
      <c r="E608" s="15">
        <v>0</v>
      </c>
      <c r="F608" s="15">
        <v>918843048</v>
      </c>
      <c r="G608" s="15">
        <v>28465035345</v>
      </c>
      <c r="H608" s="15">
        <v>29383878393</v>
      </c>
    </row>
    <row r="609" spans="2:8" x14ac:dyDescent="0.25">
      <c r="B609">
        <v>2020</v>
      </c>
      <c r="C609" t="s">
        <v>14</v>
      </c>
      <c r="D609" s="2">
        <v>43902</v>
      </c>
      <c r="E609" s="15">
        <v>2539334493067</v>
      </c>
      <c r="F609" s="15">
        <v>769127827147</v>
      </c>
      <c r="G609" s="15">
        <v>1383426819300</v>
      </c>
      <c r="H609" s="15">
        <v>4691889139514</v>
      </c>
    </row>
    <row r="610" spans="2:8" x14ac:dyDescent="0.25">
      <c r="B610">
        <v>2020</v>
      </c>
      <c r="C610" t="s">
        <v>14</v>
      </c>
      <c r="D610" s="2">
        <v>43903</v>
      </c>
      <c r="E610" s="15">
        <v>53022272</v>
      </c>
      <c r="F610" s="15">
        <v>459421524</v>
      </c>
      <c r="G610" s="15">
        <v>45852818264</v>
      </c>
      <c r="H610" s="15">
        <v>46365262060</v>
      </c>
    </row>
    <row r="611" spans="2:8" x14ac:dyDescent="0.25">
      <c r="B611">
        <v>2020</v>
      </c>
      <c r="C611" t="s">
        <v>14</v>
      </c>
      <c r="D611" s="2">
        <v>43904</v>
      </c>
      <c r="E611" s="15">
        <v>0</v>
      </c>
      <c r="F611" s="15">
        <v>306281016</v>
      </c>
      <c r="G611" s="15">
        <v>28685579425</v>
      </c>
      <c r="H611" s="15">
        <v>28991860441</v>
      </c>
    </row>
    <row r="612" spans="2:8" x14ac:dyDescent="0.25">
      <c r="B612">
        <v>2020</v>
      </c>
      <c r="C612" t="s">
        <v>14</v>
      </c>
      <c r="D612" s="2">
        <v>43905</v>
      </c>
      <c r="E612" s="15">
        <v>53022272</v>
      </c>
      <c r="F612" s="15">
        <v>0</v>
      </c>
      <c r="G612" s="15">
        <v>40424464091</v>
      </c>
      <c r="H612" s="15">
        <v>40477486363</v>
      </c>
    </row>
    <row r="613" spans="2:8" x14ac:dyDescent="0.25">
      <c r="B613">
        <v>2020</v>
      </c>
      <c r="C613" t="s">
        <v>14</v>
      </c>
      <c r="D613" s="2">
        <v>43906</v>
      </c>
      <c r="E613" s="15">
        <v>0</v>
      </c>
      <c r="F613" s="15">
        <v>459421524</v>
      </c>
      <c r="G613" s="15">
        <v>98259657911</v>
      </c>
      <c r="H613" s="15">
        <v>98719079435</v>
      </c>
    </row>
    <row r="614" spans="2:8" x14ac:dyDescent="0.25">
      <c r="B614">
        <v>2020</v>
      </c>
      <c r="C614" t="s">
        <v>14</v>
      </c>
      <c r="D614" s="2">
        <v>43907</v>
      </c>
      <c r="E614" s="15">
        <v>26511136</v>
      </c>
      <c r="F614" s="15">
        <v>459421524</v>
      </c>
      <c r="G614" s="15">
        <v>17840344484</v>
      </c>
      <c r="H614" s="15">
        <v>18326277144</v>
      </c>
    </row>
    <row r="615" spans="2:8" x14ac:dyDescent="0.25">
      <c r="B615">
        <v>2020</v>
      </c>
      <c r="C615" t="s">
        <v>14</v>
      </c>
      <c r="D615" s="2">
        <v>43908</v>
      </c>
      <c r="E615" s="15">
        <v>26511136</v>
      </c>
      <c r="F615" s="15">
        <v>802559434</v>
      </c>
      <c r="G615" s="15">
        <v>28697052830</v>
      </c>
      <c r="H615" s="15">
        <v>29526123400</v>
      </c>
    </row>
    <row r="616" spans="2:8" x14ac:dyDescent="0.25">
      <c r="B616">
        <v>2020</v>
      </c>
      <c r="C616" t="s">
        <v>14</v>
      </c>
      <c r="D616" s="2">
        <v>43909</v>
      </c>
      <c r="E616" s="15">
        <v>0</v>
      </c>
      <c r="F616" s="15">
        <v>496278418</v>
      </c>
      <c r="G616" s="15">
        <v>57626123145</v>
      </c>
      <c r="H616" s="15">
        <v>58122401563</v>
      </c>
    </row>
    <row r="617" spans="2:8" x14ac:dyDescent="0.25">
      <c r="B617">
        <v>2020</v>
      </c>
      <c r="C617" t="s">
        <v>14</v>
      </c>
      <c r="D617" s="2">
        <v>43910</v>
      </c>
      <c r="E617" s="15">
        <v>0</v>
      </c>
      <c r="F617" s="15">
        <v>153140508</v>
      </c>
      <c r="G617" s="15">
        <v>22816137092</v>
      </c>
      <c r="H617" s="15">
        <v>22969277600</v>
      </c>
    </row>
    <row r="618" spans="2:8" x14ac:dyDescent="0.25">
      <c r="B618">
        <v>2020</v>
      </c>
      <c r="C618" t="s">
        <v>14</v>
      </c>
      <c r="D618" s="2">
        <v>43911</v>
      </c>
      <c r="E618" s="15">
        <v>0</v>
      </c>
      <c r="F618" s="15">
        <v>306281016</v>
      </c>
      <c r="G618" s="15">
        <v>28906123505</v>
      </c>
      <c r="H618" s="15">
        <v>29212404521</v>
      </c>
    </row>
    <row r="619" spans="2:8" x14ac:dyDescent="0.25">
      <c r="B619">
        <v>2020</v>
      </c>
      <c r="C619" t="s">
        <v>14</v>
      </c>
      <c r="D619" s="2">
        <v>43912</v>
      </c>
      <c r="E619" s="15">
        <v>0</v>
      </c>
      <c r="F619" s="15">
        <v>612562032</v>
      </c>
      <c r="G619" s="15">
        <v>29149614395</v>
      </c>
      <c r="H619" s="15">
        <v>29762176427</v>
      </c>
    </row>
    <row r="620" spans="2:8" x14ac:dyDescent="0.25">
      <c r="B620">
        <v>2020</v>
      </c>
      <c r="C620" t="s">
        <v>14</v>
      </c>
      <c r="D620" s="2">
        <v>43913</v>
      </c>
      <c r="E620" s="15">
        <v>0</v>
      </c>
      <c r="F620" s="15">
        <v>1605118868</v>
      </c>
      <c r="G620" s="15">
        <v>80871874992</v>
      </c>
      <c r="H620" s="15">
        <v>82476993860</v>
      </c>
    </row>
    <row r="621" spans="2:8" x14ac:dyDescent="0.25">
      <c r="B621">
        <v>2020</v>
      </c>
      <c r="C621" t="s">
        <v>14</v>
      </c>
      <c r="D621" s="2">
        <v>43914</v>
      </c>
      <c r="E621" s="15">
        <v>0</v>
      </c>
      <c r="F621" s="15">
        <v>0</v>
      </c>
      <c r="G621" s="15">
        <v>39983375931</v>
      </c>
      <c r="H621" s="15">
        <v>39983375931</v>
      </c>
    </row>
    <row r="622" spans="2:8" x14ac:dyDescent="0.25">
      <c r="B622">
        <v>2020</v>
      </c>
      <c r="C622" t="s">
        <v>14</v>
      </c>
      <c r="D622" s="2">
        <v>43915</v>
      </c>
      <c r="E622" s="15">
        <v>0</v>
      </c>
      <c r="F622" s="15">
        <v>612562032</v>
      </c>
      <c r="G622" s="15">
        <v>40203920011</v>
      </c>
      <c r="H622" s="15">
        <v>40816482043</v>
      </c>
    </row>
    <row r="623" spans="2:8" x14ac:dyDescent="0.25">
      <c r="B623">
        <v>2020</v>
      </c>
      <c r="C623" t="s">
        <v>14</v>
      </c>
      <c r="D623" s="2">
        <v>43916</v>
      </c>
      <c r="E623" s="15">
        <v>0</v>
      </c>
      <c r="F623" s="15">
        <v>0</v>
      </c>
      <c r="G623" s="15">
        <v>28906123505</v>
      </c>
      <c r="H623" s="15">
        <v>28906123505</v>
      </c>
    </row>
    <row r="624" spans="2:8" x14ac:dyDescent="0.25">
      <c r="B624">
        <v>2020</v>
      </c>
      <c r="C624" t="s">
        <v>14</v>
      </c>
      <c r="D624" s="2">
        <v>43917</v>
      </c>
      <c r="E624" s="15">
        <v>0</v>
      </c>
      <c r="F624" s="15">
        <v>0</v>
      </c>
      <c r="G624" s="15">
        <v>46978485474</v>
      </c>
      <c r="H624" s="15">
        <v>46978485474</v>
      </c>
    </row>
    <row r="625" spans="2:8" x14ac:dyDescent="0.25">
      <c r="B625">
        <v>2020</v>
      </c>
      <c r="C625" t="s">
        <v>14</v>
      </c>
      <c r="D625" s="2">
        <v>43918</v>
      </c>
      <c r="E625" s="15">
        <v>0</v>
      </c>
      <c r="F625" s="15">
        <v>0</v>
      </c>
      <c r="G625" s="15">
        <v>46537397314</v>
      </c>
      <c r="H625" s="15">
        <v>46537397314</v>
      </c>
    </row>
    <row r="626" spans="2:8" x14ac:dyDescent="0.25">
      <c r="B626">
        <v>2020</v>
      </c>
      <c r="C626" t="s">
        <v>14</v>
      </c>
      <c r="D626" s="2">
        <v>43919</v>
      </c>
      <c r="E626" s="15">
        <v>0</v>
      </c>
      <c r="F626" s="15">
        <v>306281016</v>
      </c>
      <c r="G626" s="15">
        <v>75443520819</v>
      </c>
      <c r="H626" s="15">
        <v>75749801835</v>
      </c>
    </row>
    <row r="627" spans="2:8" x14ac:dyDescent="0.25">
      <c r="B627">
        <v>2020</v>
      </c>
      <c r="C627" t="s">
        <v>14</v>
      </c>
      <c r="D627" s="2">
        <v>43920</v>
      </c>
      <c r="E627" s="15">
        <v>106044544</v>
      </c>
      <c r="F627" s="15">
        <v>459421524</v>
      </c>
      <c r="G627" s="15">
        <v>40435937496</v>
      </c>
      <c r="H627" s="15">
        <v>41001403564</v>
      </c>
    </row>
    <row r="628" spans="2:8" x14ac:dyDescent="0.25">
      <c r="B628">
        <v>2020</v>
      </c>
      <c r="C628" t="s">
        <v>14</v>
      </c>
      <c r="D628" s="2">
        <v>43921</v>
      </c>
      <c r="E628" s="15">
        <v>26511136</v>
      </c>
      <c r="F628" s="15">
        <v>1029413730</v>
      </c>
      <c r="G628" s="15">
        <v>34345951083</v>
      </c>
      <c r="H628" s="15">
        <v>35401875949</v>
      </c>
    </row>
    <row r="629" spans="2:8" x14ac:dyDescent="0.25">
      <c r="B629">
        <v>2020</v>
      </c>
      <c r="C629" t="s">
        <v>15</v>
      </c>
      <c r="D629" s="2">
        <v>43922</v>
      </c>
      <c r="E629" s="15">
        <v>53022272</v>
      </c>
      <c r="F629" s="15">
        <v>306281016</v>
      </c>
      <c r="G629" s="15">
        <v>17387782919</v>
      </c>
      <c r="H629" s="15">
        <v>17747086207</v>
      </c>
    </row>
    <row r="630" spans="2:8" x14ac:dyDescent="0.25">
      <c r="B630">
        <v>2020</v>
      </c>
      <c r="C630" t="s">
        <v>15</v>
      </c>
      <c r="D630" s="2">
        <v>43923</v>
      </c>
      <c r="E630" s="15">
        <v>132555680</v>
      </c>
      <c r="F630" s="15">
        <v>918843048</v>
      </c>
      <c r="G630" s="15">
        <v>11297796506</v>
      </c>
      <c r="H630" s="15">
        <v>12349195234</v>
      </c>
    </row>
    <row r="631" spans="2:8" x14ac:dyDescent="0.25">
      <c r="B631">
        <v>2020</v>
      </c>
      <c r="C631" t="s">
        <v>15</v>
      </c>
      <c r="D631" s="2">
        <v>43924</v>
      </c>
      <c r="E631" s="15">
        <v>0</v>
      </c>
      <c r="F631" s="15">
        <v>0</v>
      </c>
      <c r="G631" s="15">
        <v>34334477678</v>
      </c>
      <c r="H631" s="15">
        <v>34334477678</v>
      </c>
    </row>
    <row r="632" spans="2:8" x14ac:dyDescent="0.25">
      <c r="B632">
        <v>2020</v>
      </c>
      <c r="C632" t="s">
        <v>15</v>
      </c>
      <c r="D632" s="2">
        <v>43925</v>
      </c>
      <c r="E632" s="15">
        <v>26511136</v>
      </c>
      <c r="F632" s="15">
        <v>765702540</v>
      </c>
      <c r="G632" s="15">
        <v>17167238839</v>
      </c>
      <c r="H632" s="15">
        <v>17959452515</v>
      </c>
    </row>
    <row r="633" spans="2:8" x14ac:dyDescent="0.25">
      <c r="B633">
        <v>2020</v>
      </c>
      <c r="C633" t="s">
        <v>15</v>
      </c>
      <c r="D633" s="2">
        <v>43926</v>
      </c>
      <c r="E633" s="15">
        <v>0</v>
      </c>
      <c r="F633" s="15">
        <v>0</v>
      </c>
      <c r="G633" s="15">
        <v>28465035345</v>
      </c>
      <c r="H633" s="15">
        <v>28465035345</v>
      </c>
    </row>
    <row r="634" spans="2:8" x14ac:dyDescent="0.25">
      <c r="B634">
        <v>2020</v>
      </c>
      <c r="C634" t="s">
        <v>15</v>
      </c>
      <c r="D634" s="2">
        <v>43927</v>
      </c>
      <c r="E634" s="15">
        <v>0</v>
      </c>
      <c r="F634" s="15">
        <v>1446265428</v>
      </c>
      <c r="G634" s="15">
        <v>28465035345</v>
      </c>
      <c r="H634" s="15">
        <v>29911300773</v>
      </c>
    </row>
    <row r="635" spans="2:8" x14ac:dyDescent="0.25">
      <c r="B635">
        <v>2020</v>
      </c>
      <c r="C635" t="s">
        <v>15</v>
      </c>
      <c r="D635" s="2">
        <v>43928</v>
      </c>
      <c r="E635" s="15">
        <v>0</v>
      </c>
      <c r="F635" s="15">
        <v>306281016</v>
      </c>
      <c r="G635" s="15">
        <v>11297796506</v>
      </c>
      <c r="H635" s="15">
        <v>11604077522</v>
      </c>
    </row>
    <row r="636" spans="2:8" x14ac:dyDescent="0.25">
      <c r="B636">
        <v>2020</v>
      </c>
      <c r="C636" t="s">
        <v>15</v>
      </c>
      <c r="D636" s="2">
        <v>43929</v>
      </c>
      <c r="E636" s="15">
        <v>0</v>
      </c>
      <c r="F636" s="15">
        <v>1335694746</v>
      </c>
      <c r="G636" s="15">
        <v>57812247010</v>
      </c>
      <c r="H636" s="15">
        <v>59147941756</v>
      </c>
    </row>
    <row r="637" spans="2:8" x14ac:dyDescent="0.25">
      <c r="B637">
        <v>2020</v>
      </c>
      <c r="C637" t="s">
        <v>15</v>
      </c>
      <c r="D637" s="2">
        <v>43930</v>
      </c>
      <c r="E637" s="15">
        <v>0</v>
      </c>
      <c r="F637" s="15">
        <v>992556836</v>
      </c>
      <c r="G637" s="15">
        <v>46073362344</v>
      </c>
      <c r="H637" s="15">
        <v>47065919180</v>
      </c>
    </row>
    <row r="638" spans="2:8" x14ac:dyDescent="0.25">
      <c r="B638">
        <v>2020</v>
      </c>
      <c r="C638" t="s">
        <v>15</v>
      </c>
      <c r="D638" s="2">
        <v>43931</v>
      </c>
      <c r="E638" s="15">
        <v>53022272</v>
      </c>
      <c r="F638" s="15">
        <v>0</v>
      </c>
      <c r="G638" s="15">
        <v>63681689343</v>
      </c>
      <c r="H638" s="15">
        <v>63734711615</v>
      </c>
    </row>
    <row r="639" spans="2:8" x14ac:dyDescent="0.25">
      <c r="B639">
        <v>2020</v>
      </c>
      <c r="C639" t="s">
        <v>15</v>
      </c>
      <c r="D639" s="2">
        <v>43932</v>
      </c>
      <c r="E639" s="15">
        <v>26511136</v>
      </c>
      <c r="F639" s="15">
        <v>0</v>
      </c>
      <c r="G639" s="15">
        <v>63681689343</v>
      </c>
      <c r="H639" s="15">
        <v>63708200479</v>
      </c>
    </row>
    <row r="640" spans="2:8" x14ac:dyDescent="0.25">
      <c r="B640">
        <v>2020</v>
      </c>
      <c r="C640" t="s">
        <v>15</v>
      </c>
      <c r="D640" s="2">
        <v>43933</v>
      </c>
      <c r="E640" s="15">
        <v>2386341509203</v>
      </c>
      <c r="F640" s="15">
        <v>1286798926031</v>
      </c>
      <c r="G640" s="15">
        <v>1447221316443</v>
      </c>
      <c r="H640" s="15">
        <v>5120361751677</v>
      </c>
    </row>
    <row r="641" spans="2:8" x14ac:dyDescent="0.25">
      <c r="B641">
        <v>2020</v>
      </c>
      <c r="C641" t="s">
        <v>15</v>
      </c>
      <c r="D641" s="2">
        <v>43934</v>
      </c>
      <c r="E641" s="15">
        <v>0</v>
      </c>
      <c r="F641" s="15">
        <v>0</v>
      </c>
      <c r="G641" s="15">
        <v>74561344499</v>
      </c>
      <c r="H641" s="15">
        <v>74561344499</v>
      </c>
    </row>
    <row r="642" spans="2:8" x14ac:dyDescent="0.25">
      <c r="B642">
        <v>2020</v>
      </c>
      <c r="C642" t="s">
        <v>15</v>
      </c>
      <c r="D642" s="2">
        <v>43935</v>
      </c>
      <c r="E642" s="15">
        <v>26511136</v>
      </c>
      <c r="F642" s="15">
        <v>306281016</v>
      </c>
      <c r="G642" s="15">
        <v>17387782919</v>
      </c>
      <c r="H642" s="15">
        <v>17720575071</v>
      </c>
    </row>
    <row r="643" spans="2:8" x14ac:dyDescent="0.25">
      <c r="B643">
        <v>2020</v>
      </c>
      <c r="C643" t="s">
        <v>15</v>
      </c>
      <c r="D643" s="2">
        <v>43936</v>
      </c>
      <c r="E643" s="15">
        <v>53022272</v>
      </c>
      <c r="F643" s="15">
        <v>612562032</v>
      </c>
      <c r="G643" s="15">
        <v>40435937496</v>
      </c>
      <c r="H643" s="15">
        <v>41101521800</v>
      </c>
    </row>
    <row r="644" spans="2:8" x14ac:dyDescent="0.25">
      <c r="B644">
        <v>2020</v>
      </c>
      <c r="C644" t="s">
        <v>15</v>
      </c>
      <c r="D644" s="2">
        <v>43937</v>
      </c>
      <c r="E644" s="15">
        <v>53022272</v>
      </c>
      <c r="F644" s="15">
        <v>0</v>
      </c>
      <c r="G644" s="15">
        <v>40702375196</v>
      </c>
      <c r="H644" s="15">
        <v>40755397468</v>
      </c>
    </row>
    <row r="645" spans="2:8" x14ac:dyDescent="0.25">
      <c r="B645">
        <v>2020</v>
      </c>
      <c r="C645" t="s">
        <v>15</v>
      </c>
      <c r="D645" s="2">
        <v>43938</v>
      </c>
      <c r="E645" s="15">
        <v>26511136</v>
      </c>
      <c r="F645" s="15">
        <v>0</v>
      </c>
      <c r="G645" s="15">
        <v>17851817889</v>
      </c>
      <c r="H645" s="15">
        <v>17878329025</v>
      </c>
    </row>
    <row r="646" spans="2:8" x14ac:dyDescent="0.25">
      <c r="B646">
        <v>2020</v>
      </c>
      <c r="C646" t="s">
        <v>15</v>
      </c>
      <c r="D646" s="2">
        <v>43939</v>
      </c>
      <c r="E646" s="15">
        <v>79533408</v>
      </c>
      <c r="F646" s="15">
        <v>765702540</v>
      </c>
      <c r="G646" s="15">
        <v>46073362344</v>
      </c>
      <c r="H646" s="15">
        <v>46918598292</v>
      </c>
    </row>
    <row r="647" spans="2:8" x14ac:dyDescent="0.25">
      <c r="B647">
        <v>2020</v>
      </c>
      <c r="C647" t="s">
        <v>15</v>
      </c>
      <c r="D647" s="2">
        <v>43940</v>
      </c>
      <c r="E647" s="15">
        <v>0</v>
      </c>
      <c r="F647" s="15">
        <v>1108840450</v>
      </c>
      <c r="G647" s="15">
        <v>63020057103</v>
      </c>
      <c r="H647" s="15">
        <v>64128897553</v>
      </c>
    </row>
    <row r="648" spans="2:8" x14ac:dyDescent="0.25">
      <c r="B648">
        <v>2020</v>
      </c>
      <c r="C648" t="s">
        <v>15</v>
      </c>
      <c r="D648" s="2">
        <v>43941</v>
      </c>
      <c r="E648" s="15">
        <v>0</v>
      </c>
      <c r="F648" s="15">
        <v>0</v>
      </c>
      <c r="G648" s="15">
        <v>57614649740</v>
      </c>
      <c r="H648" s="15">
        <v>57614649740</v>
      </c>
    </row>
    <row r="649" spans="2:8" x14ac:dyDescent="0.25">
      <c r="B649">
        <v>2020</v>
      </c>
      <c r="C649" t="s">
        <v>15</v>
      </c>
      <c r="D649" s="2">
        <v>43942</v>
      </c>
      <c r="E649" s="15">
        <v>0</v>
      </c>
      <c r="F649" s="15">
        <v>0</v>
      </c>
      <c r="G649" s="15">
        <v>33893389518</v>
      </c>
      <c r="H649" s="15">
        <v>33893389518</v>
      </c>
    </row>
    <row r="650" spans="2:8" x14ac:dyDescent="0.25">
      <c r="B650">
        <v>2020</v>
      </c>
      <c r="C650" t="s">
        <v>15</v>
      </c>
      <c r="D650" s="2">
        <v>43943</v>
      </c>
      <c r="E650" s="15">
        <v>0</v>
      </c>
      <c r="F650" s="15">
        <v>459421524</v>
      </c>
      <c r="G650" s="15">
        <v>63263547993</v>
      </c>
      <c r="H650" s="15">
        <v>63722969517</v>
      </c>
    </row>
    <row r="651" spans="2:8" x14ac:dyDescent="0.25">
      <c r="B651">
        <v>2020</v>
      </c>
      <c r="C651" t="s">
        <v>15</v>
      </c>
      <c r="D651" s="2">
        <v>43944</v>
      </c>
      <c r="E651" s="15">
        <v>53022272</v>
      </c>
      <c r="F651" s="15">
        <v>459421524</v>
      </c>
      <c r="G651" s="15">
        <v>28685579425</v>
      </c>
      <c r="H651" s="15">
        <v>29198023221</v>
      </c>
    </row>
    <row r="652" spans="2:8" x14ac:dyDescent="0.25">
      <c r="B652">
        <v>2020</v>
      </c>
      <c r="C652" t="s">
        <v>15</v>
      </c>
      <c r="D652" s="2">
        <v>43945</v>
      </c>
      <c r="E652" s="15">
        <v>53022272</v>
      </c>
      <c r="F652" s="15">
        <v>1488835254</v>
      </c>
      <c r="G652" s="15">
        <v>69353534406</v>
      </c>
      <c r="H652" s="15">
        <v>70895391932</v>
      </c>
    </row>
    <row r="653" spans="2:8" x14ac:dyDescent="0.25">
      <c r="B653">
        <v>2020</v>
      </c>
      <c r="C653" t="s">
        <v>15</v>
      </c>
      <c r="D653" s="2">
        <v>43946</v>
      </c>
      <c r="E653" s="15">
        <v>0</v>
      </c>
      <c r="F653" s="15">
        <v>569992206</v>
      </c>
      <c r="G653" s="15">
        <v>34334477678</v>
      </c>
      <c r="H653" s="15">
        <v>34904469884</v>
      </c>
    </row>
    <row r="654" spans="2:8" x14ac:dyDescent="0.25">
      <c r="B654">
        <v>2020</v>
      </c>
      <c r="C654" t="s">
        <v>15</v>
      </c>
      <c r="D654" s="2">
        <v>43947</v>
      </c>
      <c r="E654" s="15">
        <v>0</v>
      </c>
      <c r="F654" s="15">
        <v>955699942</v>
      </c>
      <c r="G654" s="15">
        <v>46757941394</v>
      </c>
      <c r="H654" s="15">
        <v>47713641336</v>
      </c>
    </row>
    <row r="655" spans="2:8" x14ac:dyDescent="0.25">
      <c r="B655">
        <v>2020</v>
      </c>
      <c r="C655" t="s">
        <v>15</v>
      </c>
      <c r="D655" s="2">
        <v>43948</v>
      </c>
      <c r="E655" s="15">
        <v>26511136</v>
      </c>
      <c r="F655" s="15">
        <v>0</v>
      </c>
      <c r="G655" s="15">
        <v>34334477678</v>
      </c>
      <c r="H655" s="15">
        <v>34360988814</v>
      </c>
    </row>
    <row r="656" spans="2:8" x14ac:dyDescent="0.25">
      <c r="B656">
        <v>2020</v>
      </c>
      <c r="C656" t="s">
        <v>15</v>
      </c>
      <c r="D656" s="2">
        <v>43949</v>
      </c>
      <c r="E656" s="15">
        <v>0</v>
      </c>
      <c r="F656" s="15">
        <v>1488835254</v>
      </c>
      <c r="G656" s="15">
        <v>70699745696</v>
      </c>
      <c r="H656" s="15">
        <v>72188580950</v>
      </c>
    </row>
    <row r="657" spans="2:8" x14ac:dyDescent="0.25">
      <c r="B657">
        <v>2020</v>
      </c>
      <c r="C657" t="s">
        <v>15</v>
      </c>
      <c r="D657" s="2">
        <v>43950</v>
      </c>
      <c r="E657" s="15">
        <v>0</v>
      </c>
      <c r="F657" s="15">
        <v>306281016</v>
      </c>
      <c r="G657" s="15">
        <v>63240601183</v>
      </c>
      <c r="H657" s="15">
        <v>63546882199</v>
      </c>
    </row>
    <row r="658" spans="2:8" x14ac:dyDescent="0.25">
      <c r="B658">
        <v>2020</v>
      </c>
      <c r="C658" t="s">
        <v>15</v>
      </c>
      <c r="D658" s="2">
        <v>43951</v>
      </c>
      <c r="E658" s="15">
        <v>0</v>
      </c>
      <c r="F658" s="15">
        <v>1182554238</v>
      </c>
      <c r="G658" s="15">
        <v>23036681172</v>
      </c>
      <c r="H658" s="15">
        <v>24219235410</v>
      </c>
    </row>
    <row r="659" spans="2:8" x14ac:dyDescent="0.25">
      <c r="B659">
        <v>2020</v>
      </c>
      <c r="C659" t="s">
        <v>16</v>
      </c>
      <c r="D659" s="2">
        <v>43952</v>
      </c>
      <c r="E659" s="15">
        <v>26511136</v>
      </c>
      <c r="F659" s="15">
        <v>1071983556</v>
      </c>
      <c r="G659" s="15">
        <v>28465035345</v>
      </c>
      <c r="H659" s="15">
        <v>29563530037</v>
      </c>
    </row>
    <row r="660" spans="2:8" x14ac:dyDescent="0.25">
      <c r="B660">
        <v>2020</v>
      </c>
      <c r="C660" t="s">
        <v>16</v>
      </c>
      <c r="D660" s="2">
        <v>43953</v>
      </c>
      <c r="E660" s="15">
        <v>0</v>
      </c>
      <c r="F660" s="15">
        <v>1071983556</v>
      </c>
      <c r="G660" s="15">
        <v>6333477303</v>
      </c>
      <c r="H660" s="15">
        <v>7405460859</v>
      </c>
    </row>
    <row r="661" spans="2:8" x14ac:dyDescent="0.25">
      <c r="B661">
        <v>2020</v>
      </c>
      <c r="C661" t="s">
        <v>16</v>
      </c>
      <c r="D661" s="2">
        <v>43954</v>
      </c>
      <c r="E661" s="15">
        <v>53022272</v>
      </c>
      <c r="F661" s="15">
        <v>533135312</v>
      </c>
      <c r="G661" s="15">
        <v>12202919636</v>
      </c>
      <c r="H661" s="15">
        <v>12789077220</v>
      </c>
    </row>
    <row r="662" spans="2:8" x14ac:dyDescent="0.25">
      <c r="B662">
        <v>2020</v>
      </c>
      <c r="C662" t="s">
        <v>16</v>
      </c>
      <c r="D662" s="2">
        <v>43955</v>
      </c>
      <c r="E662" s="15">
        <v>0</v>
      </c>
      <c r="F662" s="15">
        <v>612562032</v>
      </c>
      <c r="G662" s="15">
        <v>23257225252</v>
      </c>
      <c r="H662" s="15">
        <v>23869787284</v>
      </c>
    </row>
    <row r="663" spans="2:8" x14ac:dyDescent="0.25">
      <c r="B663">
        <v>2020</v>
      </c>
      <c r="C663" t="s">
        <v>16</v>
      </c>
      <c r="D663" s="2">
        <v>43956</v>
      </c>
      <c r="E663" s="15">
        <v>0</v>
      </c>
      <c r="F663" s="15">
        <v>802559434</v>
      </c>
      <c r="G663" s="15">
        <v>68889499436</v>
      </c>
      <c r="H663" s="15">
        <v>69692058870</v>
      </c>
    </row>
    <row r="664" spans="2:8" x14ac:dyDescent="0.25">
      <c r="B664">
        <v>2020</v>
      </c>
      <c r="C664" t="s">
        <v>16</v>
      </c>
      <c r="D664" s="2">
        <v>43957</v>
      </c>
      <c r="E664" s="15">
        <v>26511136</v>
      </c>
      <c r="F664" s="15">
        <v>1451978360</v>
      </c>
      <c r="G664" s="15">
        <v>46084835749</v>
      </c>
      <c r="H664" s="15">
        <v>47563325245</v>
      </c>
    </row>
    <row r="665" spans="2:8" x14ac:dyDescent="0.25">
      <c r="B665">
        <v>2020</v>
      </c>
      <c r="C665" t="s">
        <v>16</v>
      </c>
      <c r="D665" s="2">
        <v>43958</v>
      </c>
      <c r="E665" s="15">
        <v>106044544</v>
      </c>
      <c r="F665" s="15">
        <v>918843048</v>
      </c>
      <c r="G665" s="15">
        <v>17167238839</v>
      </c>
      <c r="H665" s="15">
        <v>18192126431</v>
      </c>
    </row>
    <row r="666" spans="2:8" x14ac:dyDescent="0.25">
      <c r="B666">
        <v>2020</v>
      </c>
      <c r="C666" t="s">
        <v>16</v>
      </c>
      <c r="D666" s="2">
        <v>43959</v>
      </c>
      <c r="E666" s="15">
        <v>0</v>
      </c>
      <c r="F666" s="15">
        <v>1225124064</v>
      </c>
      <c r="G666" s="15">
        <v>46073362344</v>
      </c>
      <c r="H666" s="15">
        <v>47298486408</v>
      </c>
    </row>
    <row r="667" spans="2:8" x14ac:dyDescent="0.25">
      <c r="B667">
        <v>2020</v>
      </c>
      <c r="C667" t="s">
        <v>16</v>
      </c>
      <c r="D667" s="2">
        <v>43960</v>
      </c>
      <c r="E667" s="15">
        <v>0</v>
      </c>
      <c r="F667" s="15">
        <v>0</v>
      </c>
      <c r="G667" s="15">
        <v>40888499061</v>
      </c>
      <c r="H667" s="15">
        <v>40888499061</v>
      </c>
    </row>
    <row r="668" spans="2:8" x14ac:dyDescent="0.25">
      <c r="B668">
        <v>2020</v>
      </c>
      <c r="C668" t="s">
        <v>16</v>
      </c>
      <c r="D668" s="2">
        <v>43961</v>
      </c>
      <c r="E668" s="15">
        <v>0</v>
      </c>
      <c r="F668" s="15">
        <v>153140508</v>
      </c>
      <c r="G668" s="15">
        <v>23941804302</v>
      </c>
      <c r="H668" s="15">
        <v>24094944810</v>
      </c>
    </row>
    <row r="669" spans="2:8" x14ac:dyDescent="0.25">
      <c r="B669">
        <v>2020</v>
      </c>
      <c r="C669" t="s">
        <v>16</v>
      </c>
      <c r="D669" s="2">
        <v>43962</v>
      </c>
      <c r="E669" s="15">
        <v>0</v>
      </c>
      <c r="F669" s="15">
        <v>459421524</v>
      </c>
      <c r="G669" s="15">
        <v>34798512648</v>
      </c>
      <c r="H669" s="15">
        <v>35257934172</v>
      </c>
    </row>
    <row r="670" spans="2:8" x14ac:dyDescent="0.25">
      <c r="B670">
        <v>2020</v>
      </c>
      <c r="C670" t="s">
        <v>16</v>
      </c>
      <c r="D670" s="2">
        <v>43963</v>
      </c>
      <c r="E670" s="15">
        <v>4011045000527</v>
      </c>
      <c r="F670" s="15">
        <v>1931718914214</v>
      </c>
      <c r="G670" s="15">
        <v>2484446804703</v>
      </c>
      <c r="H670" s="15">
        <v>8427210719444</v>
      </c>
    </row>
    <row r="671" spans="2:8" x14ac:dyDescent="0.25">
      <c r="B671">
        <v>2020</v>
      </c>
      <c r="C671" t="s">
        <v>16</v>
      </c>
      <c r="D671" s="2">
        <v>43964</v>
      </c>
      <c r="E671" s="15">
        <v>0</v>
      </c>
      <c r="F671" s="15">
        <v>306281016</v>
      </c>
      <c r="G671" s="15">
        <v>57371158850</v>
      </c>
      <c r="H671" s="15">
        <v>57677439866</v>
      </c>
    </row>
    <row r="672" spans="2:8" x14ac:dyDescent="0.25">
      <c r="B672">
        <v>2020</v>
      </c>
      <c r="C672" t="s">
        <v>16</v>
      </c>
      <c r="D672" s="2">
        <v>43965</v>
      </c>
      <c r="E672" s="15">
        <v>53022272</v>
      </c>
      <c r="F672" s="15">
        <v>1108840450</v>
      </c>
      <c r="G672" s="15">
        <v>35958600073</v>
      </c>
      <c r="H672" s="15">
        <v>37120462795</v>
      </c>
    </row>
    <row r="673" spans="2:8" x14ac:dyDescent="0.25">
      <c r="B673">
        <v>2020</v>
      </c>
      <c r="C673" t="s">
        <v>16</v>
      </c>
      <c r="D673" s="2">
        <v>43966</v>
      </c>
      <c r="E673" s="15">
        <v>0</v>
      </c>
      <c r="F673" s="15">
        <v>306281016</v>
      </c>
      <c r="G673" s="15">
        <v>52406839647</v>
      </c>
      <c r="H673" s="15">
        <v>52713120663</v>
      </c>
    </row>
    <row r="674" spans="2:8" x14ac:dyDescent="0.25">
      <c r="B674">
        <v>2020</v>
      </c>
      <c r="C674" t="s">
        <v>16</v>
      </c>
      <c r="D674" s="2">
        <v>43967</v>
      </c>
      <c r="E674" s="15">
        <v>0</v>
      </c>
      <c r="F674" s="15">
        <v>1145697344</v>
      </c>
      <c r="G674" s="15">
        <v>40458884306</v>
      </c>
      <c r="H674" s="15">
        <v>41604581650</v>
      </c>
    </row>
    <row r="675" spans="2:8" x14ac:dyDescent="0.25">
      <c r="B675">
        <v>2020</v>
      </c>
      <c r="C675" t="s">
        <v>16</v>
      </c>
      <c r="D675" s="2">
        <v>43968</v>
      </c>
      <c r="E675" s="15">
        <v>0</v>
      </c>
      <c r="F675" s="15">
        <v>918843048</v>
      </c>
      <c r="G675" s="15">
        <v>68912446246</v>
      </c>
      <c r="H675" s="15">
        <v>69831289294</v>
      </c>
    </row>
    <row r="676" spans="2:8" x14ac:dyDescent="0.25">
      <c r="B676">
        <v>2020</v>
      </c>
      <c r="C676" t="s">
        <v>16</v>
      </c>
      <c r="D676" s="2">
        <v>43969</v>
      </c>
      <c r="E676" s="15">
        <v>53022272</v>
      </c>
      <c r="F676" s="15">
        <v>153140508</v>
      </c>
      <c r="G676" s="15">
        <v>46293906424</v>
      </c>
      <c r="H676" s="15">
        <v>46500069204</v>
      </c>
    </row>
    <row r="677" spans="2:8" x14ac:dyDescent="0.25">
      <c r="B677">
        <v>2020</v>
      </c>
      <c r="C677" t="s">
        <v>16</v>
      </c>
      <c r="D677" s="2">
        <v>43970</v>
      </c>
      <c r="E677" s="15">
        <v>132555680</v>
      </c>
      <c r="F677" s="15">
        <v>459421524</v>
      </c>
      <c r="G677" s="15">
        <v>57371158850</v>
      </c>
      <c r="H677" s="15">
        <v>57963136054</v>
      </c>
    </row>
    <row r="678" spans="2:8" x14ac:dyDescent="0.25">
      <c r="B678">
        <v>2020</v>
      </c>
      <c r="C678" t="s">
        <v>16</v>
      </c>
      <c r="D678" s="2">
        <v>43971</v>
      </c>
      <c r="E678" s="15">
        <v>79533408</v>
      </c>
      <c r="F678" s="15">
        <v>153140508</v>
      </c>
      <c r="G678" s="15">
        <v>23268698657</v>
      </c>
      <c r="H678" s="15">
        <v>23501372573</v>
      </c>
    </row>
    <row r="679" spans="2:8" x14ac:dyDescent="0.25">
      <c r="B679">
        <v>2020</v>
      </c>
      <c r="C679" t="s">
        <v>16</v>
      </c>
      <c r="D679" s="2">
        <v>43972</v>
      </c>
      <c r="E679" s="15">
        <v>0</v>
      </c>
      <c r="F679" s="15">
        <v>459421524</v>
      </c>
      <c r="G679" s="15">
        <v>23268698657</v>
      </c>
      <c r="H679" s="15">
        <v>23728120181</v>
      </c>
    </row>
    <row r="680" spans="2:8" x14ac:dyDescent="0.25">
      <c r="B680">
        <v>2020</v>
      </c>
      <c r="C680" t="s">
        <v>16</v>
      </c>
      <c r="D680" s="2">
        <v>43973</v>
      </c>
      <c r="E680" s="15">
        <v>132555680</v>
      </c>
      <c r="F680" s="15">
        <v>306281016</v>
      </c>
      <c r="G680" s="15">
        <v>40226866821</v>
      </c>
      <c r="H680" s="15">
        <v>40665703517</v>
      </c>
    </row>
    <row r="681" spans="2:8" x14ac:dyDescent="0.25">
      <c r="B681">
        <v>2020</v>
      </c>
      <c r="C681" t="s">
        <v>16</v>
      </c>
      <c r="D681" s="2">
        <v>43974</v>
      </c>
      <c r="E681" s="15">
        <v>26511136</v>
      </c>
      <c r="F681" s="15">
        <v>992556836</v>
      </c>
      <c r="G681" s="15">
        <v>46084835749</v>
      </c>
      <c r="H681" s="15">
        <v>47103903721</v>
      </c>
    </row>
    <row r="682" spans="2:8" x14ac:dyDescent="0.25">
      <c r="B682">
        <v>2020</v>
      </c>
      <c r="C682" t="s">
        <v>16</v>
      </c>
      <c r="D682" s="2">
        <v>43975</v>
      </c>
      <c r="E682" s="15">
        <v>0</v>
      </c>
      <c r="F682" s="15">
        <v>1225124064</v>
      </c>
      <c r="G682" s="15">
        <v>18095308779</v>
      </c>
      <c r="H682" s="15">
        <v>19320432843</v>
      </c>
    </row>
    <row r="683" spans="2:8" x14ac:dyDescent="0.25">
      <c r="B683">
        <v>2020</v>
      </c>
      <c r="C683" t="s">
        <v>16</v>
      </c>
      <c r="D683" s="2">
        <v>43976</v>
      </c>
      <c r="E683" s="15">
        <v>0</v>
      </c>
      <c r="F683" s="15">
        <v>839416328</v>
      </c>
      <c r="G683" s="15">
        <v>29404578690</v>
      </c>
      <c r="H683" s="15">
        <v>30243995018</v>
      </c>
    </row>
    <row r="684" spans="2:8" x14ac:dyDescent="0.25">
      <c r="B684">
        <v>2020</v>
      </c>
      <c r="C684" t="s">
        <v>16</v>
      </c>
      <c r="D684" s="2">
        <v>43977</v>
      </c>
      <c r="E684" s="15">
        <v>26511136</v>
      </c>
      <c r="F684" s="15">
        <v>0</v>
      </c>
      <c r="G684" s="15">
        <v>40679428386</v>
      </c>
      <c r="H684" s="15">
        <v>40705939522</v>
      </c>
    </row>
    <row r="685" spans="2:8" x14ac:dyDescent="0.25">
      <c r="B685">
        <v>2020</v>
      </c>
      <c r="C685" t="s">
        <v>16</v>
      </c>
      <c r="D685" s="2">
        <v>43978</v>
      </c>
      <c r="E685" s="15">
        <v>79533408</v>
      </c>
      <c r="F685" s="15">
        <v>459421524</v>
      </c>
      <c r="G685" s="15">
        <v>28697052830</v>
      </c>
      <c r="H685" s="15">
        <v>29236007762</v>
      </c>
    </row>
    <row r="686" spans="2:8" x14ac:dyDescent="0.25">
      <c r="B686">
        <v>2020</v>
      </c>
      <c r="C686" t="s">
        <v>16</v>
      </c>
      <c r="D686" s="2">
        <v>43979</v>
      </c>
      <c r="E686" s="15">
        <v>26511136</v>
      </c>
      <c r="F686" s="15">
        <v>612562032</v>
      </c>
      <c r="G686" s="15">
        <v>34555021758</v>
      </c>
      <c r="H686" s="15">
        <v>35194094926</v>
      </c>
    </row>
    <row r="687" spans="2:8" x14ac:dyDescent="0.25">
      <c r="B687">
        <v>2020</v>
      </c>
      <c r="C687" t="s">
        <v>16</v>
      </c>
      <c r="D687" s="2">
        <v>43980</v>
      </c>
      <c r="E687" s="15">
        <v>0</v>
      </c>
      <c r="F687" s="15">
        <v>0</v>
      </c>
      <c r="G687" s="15">
        <v>11738884666</v>
      </c>
      <c r="H687" s="15">
        <v>11738884666</v>
      </c>
    </row>
    <row r="688" spans="2:8" x14ac:dyDescent="0.25">
      <c r="B688">
        <v>2020</v>
      </c>
      <c r="C688" t="s">
        <v>16</v>
      </c>
      <c r="D688" s="2">
        <v>43981</v>
      </c>
      <c r="E688" s="15">
        <v>0</v>
      </c>
      <c r="F688" s="15">
        <v>379994804</v>
      </c>
      <c r="G688" s="15">
        <v>34113933598</v>
      </c>
      <c r="H688" s="15">
        <v>34493928402</v>
      </c>
    </row>
    <row r="689" spans="2:8" x14ac:dyDescent="0.25">
      <c r="B689">
        <v>2020</v>
      </c>
      <c r="C689" t="s">
        <v>16</v>
      </c>
      <c r="D689" s="2">
        <v>43982</v>
      </c>
      <c r="E689" s="15">
        <v>106044544</v>
      </c>
      <c r="F689" s="15">
        <v>459421524</v>
      </c>
      <c r="G689" s="15">
        <v>40424464091</v>
      </c>
      <c r="H689" s="15">
        <v>40989930159</v>
      </c>
    </row>
    <row r="690" spans="2:8" x14ac:dyDescent="0.25">
      <c r="B690">
        <v>2020</v>
      </c>
      <c r="C690" t="s">
        <v>17</v>
      </c>
      <c r="D690" s="2">
        <v>43983</v>
      </c>
      <c r="E690" s="15">
        <v>26511136</v>
      </c>
      <c r="F690" s="15">
        <v>612562032</v>
      </c>
      <c r="G690" s="15">
        <v>51942804677</v>
      </c>
      <c r="H690" s="15">
        <v>52581877845</v>
      </c>
    </row>
    <row r="691" spans="2:8" x14ac:dyDescent="0.25">
      <c r="B691">
        <v>2020</v>
      </c>
      <c r="C691" t="s">
        <v>17</v>
      </c>
      <c r="D691" s="2">
        <v>43984</v>
      </c>
      <c r="E691" s="15">
        <v>53022272</v>
      </c>
      <c r="F691" s="15">
        <v>459421524</v>
      </c>
      <c r="G691" s="15">
        <v>46328326639</v>
      </c>
      <c r="H691" s="15">
        <v>46840770435</v>
      </c>
    </row>
    <row r="692" spans="2:8" x14ac:dyDescent="0.25">
      <c r="B692">
        <v>2020</v>
      </c>
      <c r="C692" t="s">
        <v>17</v>
      </c>
      <c r="D692" s="2">
        <v>43985</v>
      </c>
      <c r="E692" s="15">
        <v>26511136</v>
      </c>
      <c r="F692" s="15">
        <v>459421524</v>
      </c>
      <c r="G692" s="15">
        <v>57371158850</v>
      </c>
      <c r="H692" s="15">
        <v>57857091510</v>
      </c>
    </row>
    <row r="693" spans="2:8" x14ac:dyDescent="0.25">
      <c r="B693">
        <v>2020</v>
      </c>
      <c r="C693" t="s">
        <v>17</v>
      </c>
      <c r="D693" s="2">
        <v>43986</v>
      </c>
      <c r="E693" s="15">
        <v>0</v>
      </c>
      <c r="F693" s="15">
        <v>1641975762</v>
      </c>
      <c r="G693" s="15">
        <v>74758941769</v>
      </c>
      <c r="H693" s="15">
        <v>76400917531</v>
      </c>
    </row>
    <row r="694" spans="2:8" x14ac:dyDescent="0.25">
      <c r="B694">
        <v>2020</v>
      </c>
      <c r="C694" t="s">
        <v>17</v>
      </c>
      <c r="D694" s="2">
        <v>43987</v>
      </c>
      <c r="E694" s="15">
        <v>79533408</v>
      </c>
      <c r="F694" s="15">
        <v>306281016</v>
      </c>
      <c r="G694" s="15">
        <v>23036681172</v>
      </c>
      <c r="H694" s="15">
        <v>23422495596</v>
      </c>
    </row>
    <row r="695" spans="2:8" x14ac:dyDescent="0.25">
      <c r="B695">
        <v>2020</v>
      </c>
      <c r="C695" t="s">
        <v>17</v>
      </c>
      <c r="D695" s="2">
        <v>43988</v>
      </c>
      <c r="E695" s="15">
        <v>0</v>
      </c>
      <c r="F695" s="15">
        <v>153140508</v>
      </c>
      <c r="G695" s="15">
        <v>51060628357</v>
      </c>
      <c r="H695" s="15">
        <v>51213768865</v>
      </c>
    </row>
    <row r="696" spans="2:8" x14ac:dyDescent="0.25">
      <c r="B696">
        <v>2020</v>
      </c>
      <c r="C696" t="s">
        <v>17</v>
      </c>
      <c r="D696" s="2">
        <v>43989</v>
      </c>
      <c r="E696" s="15">
        <v>0</v>
      </c>
      <c r="F696" s="15">
        <v>839416328</v>
      </c>
      <c r="G696" s="15">
        <v>45632274184</v>
      </c>
      <c r="H696" s="15">
        <v>46471690512</v>
      </c>
    </row>
    <row r="697" spans="2:8" x14ac:dyDescent="0.25">
      <c r="B697">
        <v>2020</v>
      </c>
      <c r="C697" t="s">
        <v>17</v>
      </c>
      <c r="D697" s="2">
        <v>43990</v>
      </c>
      <c r="E697" s="15">
        <v>0</v>
      </c>
      <c r="F697" s="15">
        <v>1261980958</v>
      </c>
      <c r="G697" s="15">
        <v>63240601183</v>
      </c>
      <c r="H697" s="15">
        <v>64502582141</v>
      </c>
    </row>
    <row r="698" spans="2:8" x14ac:dyDescent="0.25">
      <c r="B698">
        <v>2020</v>
      </c>
      <c r="C698" t="s">
        <v>17</v>
      </c>
      <c r="D698" s="2">
        <v>43991</v>
      </c>
      <c r="E698" s="15">
        <v>0</v>
      </c>
      <c r="F698" s="15">
        <v>1256268026</v>
      </c>
      <c r="G698" s="15">
        <v>34334477678</v>
      </c>
      <c r="H698" s="15">
        <v>35590745704</v>
      </c>
    </row>
    <row r="699" spans="2:8" x14ac:dyDescent="0.25">
      <c r="B699">
        <v>2020</v>
      </c>
      <c r="C699" t="s">
        <v>17</v>
      </c>
      <c r="D699" s="2">
        <v>43992</v>
      </c>
      <c r="E699" s="15">
        <v>53022272</v>
      </c>
      <c r="F699" s="15">
        <v>459421524</v>
      </c>
      <c r="G699" s="15">
        <v>58728843545</v>
      </c>
      <c r="H699" s="15">
        <v>59241287341</v>
      </c>
    </row>
    <row r="700" spans="2:8" x14ac:dyDescent="0.25">
      <c r="B700">
        <v>2020</v>
      </c>
      <c r="C700" t="s">
        <v>17</v>
      </c>
      <c r="D700" s="2">
        <v>43993</v>
      </c>
      <c r="E700" s="15">
        <v>79533408</v>
      </c>
      <c r="F700" s="15">
        <v>1378264572</v>
      </c>
      <c r="G700" s="15">
        <v>57603176335</v>
      </c>
      <c r="H700" s="15">
        <v>59060974315</v>
      </c>
    </row>
    <row r="701" spans="2:8" x14ac:dyDescent="0.25">
      <c r="B701">
        <v>2020</v>
      </c>
      <c r="C701" t="s">
        <v>17</v>
      </c>
      <c r="D701" s="2">
        <v>43994</v>
      </c>
      <c r="E701" s="15">
        <v>2855664142414</v>
      </c>
      <c r="F701" s="15">
        <v>1331529919754</v>
      </c>
      <c r="G701" s="15">
        <v>2168983071305</v>
      </c>
      <c r="H701" s="15">
        <v>6356177133473</v>
      </c>
    </row>
    <row r="702" spans="2:8" x14ac:dyDescent="0.25">
      <c r="B702">
        <v>2020</v>
      </c>
      <c r="C702" t="s">
        <v>17</v>
      </c>
      <c r="D702" s="2">
        <v>43995</v>
      </c>
      <c r="E702" s="15">
        <v>0</v>
      </c>
      <c r="F702" s="15">
        <v>459421524</v>
      </c>
      <c r="G702" s="15">
        <v>63065950723</v>
      </c>
      <c r="H702" s="15">
        <v>63525372247</v>
      </c>
    </row>
    <row r="703" spans="2:8" x14ac:dyDescent="0.25">
      <c r="B703">
        <v>2020</v>
      </c>
      <c r="C703" t="s">
        <v>17</v>
      </c>
      <c r="D703" s="2">
        <v>43996</v>
      </c>
      <c r="E703" s="15">
        <v>0</v>
      </c>
      <c r="F703" s="15">
        <v>1985113672</v>
      </c>
      <c r="G703" s="15">
        <v>17410729729</v>
      </c>
      <c r="H703" s="15">
        <v>19395843401</v>
      </c>
    </row>
    <row r="704" spans="2:8" x14ac:dyDescent="0.25">
      <c r="B704">
        <v>2020</v>
      </c>
      <c r="C704" t="s">
        <v>17</v>
      </c>
      <c r="D704" s="2">
        <v>43997</v>
      </c>
      <c r="E704" s="15">
        <v>26511136</v>
      </c>
      <c r="F704" s="15">
        <v>612562032</v>
      </c>
      <c r="G704" s="15">
        <v>23964751112</v>
      </c>
      <c r="H704" s="15">
        <v>24603824280</v>
      </c>
    </row>
    <row r="705" spans="2:8" x14ac:dyDescent="0.25">
      <c r="B705">
        <v>2020</v>
      </c>
      <c r="C705" t="s">
        <v>17</v>
      </c>
      <c r="D705" s="2">
        <v>43998</v>
      </c>
      <c r="E705" s="15">
        <v>26511136</v>
      </c>
      <c r="F705" s="15">
        <v>765702540</v>
      </c>
      <c r="G705" s="15">
        <v>22816137092</v>
      </c>
      <c r="H705" s="15">
        <v>23608350768</v>
      </c>
    </row>
    <row r="706" spans="2:8" x14ac:dyDescent="0.25">
      <c r="B706">
        <v>2020</v>
      </c>
      <c r="C706" t="s">
        <v>17</v>
      </c>
      <c r="D706" s="2">
        <v>43999</v>
      </c>
      <c r="E706" s="15">
        <v>26511136</v>
      </c>
      <c r="F706" s="15">
        <v>189997402</v>
      </c>
      <c r="G706" s="15">
        <v>63020057103</v>
      </c>
      <c r="H706" s="15">
        <v>63236565641</v>
      </c>
    </row>
    <row r="707" spans="2:8" x14ac:dyDescent="0.25">
      <c r="B707">
        <v>2020</v>
      </c>
      <c r="C707" t="s">
        <v>17</v>
      </c>
      <c r="D707" s="2">
        <v>44000</v>
      </c>
      <c r="E707" s="15">
        <v>53022272</v>
      </c>
      <c r="F707" s="15">
        <v>1145697344</v>
      </c>
      <c r="G707" s="15">
        <v>35019056728</v>
      </c>
      <c r="H707" s="15">
        <v>36217776344</v>
      </c>
    </row>
    <row r="708" spans="2:8" x14ac:dyDescent="0.25">
      <c r="B708">
        <v>2020</v>
      </c>
      <c r="C708" t="s">
        <v>17</v>
      </c>
      <c r="D708" s="2">
        <v>44001</v>
      </c>
      <c r="E708" s="15">
        <v>26511136</v>
      </c>
      <c r="F708" s="15">
        <v>918843048</v>
      </c>
      <c r="G708" s="15">
        <v>91926180608</v>
      </c>
      <c r="H708" s="15">
        <v>92871534792</v>
      </c>
    </row>
    <row r="709" spans="2:8" x14ac:dyDescent="0.25">
      <c r="B709">
        <v>2020</v>
      </c>
      <c r="C709" t="s">
        <v>17</v>
      </c>
      <c r="D709" s="2">
        <v>44002</v>
      </c>
      <c r="E709" s="15">
        <v>0</v>
      </c>
      <c r="F709" s="15">
        <v>0</v>
      </c>
      <c r="G709" s="15">
        <v>45875765074</v>
      </c>
      <c r="H709" s="15">
        <v>45875765074</v>
      </c>
    </row>
    <row r="710" spans="2:8" x14ac:dyDescent="0.25">
      <c r="B710">
        <v>2020</v>
      </c>
      <c r="C710" t="s">
        <v>17</v>
      </c>
      <c r="D710" s="2">
        <v>44003</v>
      </c>
      <c r="E710" s="15">
        <v>0</v>
      </c>
      <c r="F710" s="15">
        <v>839416328</v>
      </c>
      <c r="G710" s="15">
        <v>63507038883</v>
      </c>
      <c r="H710" s="15">
        <v>64346455211</v>
      </c>
    </row>
    <row r="711" spans="2:8" x14ac:dyDescent="0.25">
      <c r="B711">
        <v>2020</v>
      </c>
      <c r="C711" t="s">
        <v>17</v>
      </c>
      <c r="D711" s="2">
        <v>44004</v>
      </c>
      <c r="E711" s="15">
        <v>0</v>
      </c>
      <c r="F711" s="15">
        <v>569992206</v>
      </c>
      <c r="G711" s="15">
        <v>57591702930</v>
      </c>
      <c r="H711" s="15">
        <v>58161695136</v>
      </c>
    </row>
    <row r="712" spans="2:8" x14ac:dyDescent="0.25">
      <c r="B712">
        <v>2020</v>
      </c>
      <c r="C712" t="s">
        <v>17</v>
      </c>
      <c r="D712" s="2">
        <v>44005</v>
      </c>
      <c r="E712" s="15">
        <v>0</v>
      </c>
      <c r="F712" s="15">
        <v>153140508</v>
      </c>
      <c r="G712" s="15">
        <v>57614649740</v>
      </c>
      <c r="H712" s="15">
        <v>57767790248</v>
      </c>
    </row>
    <row r="713" spans="2:8" x14ac:dyDescent="0.25">
      <c r="B713">
        <v>2020</v>
      </c>
      <c r="C713" t="s">
        <v>17</v>
      </c>
      <c r="D713" s="2">
        <v>44006</v>
      </c>
      <c r="E713" s="15">
        <v>0</v>
      </c>
      <c r="F713" s="15">
        <v>306281016</v>
      </c>
      <c r="G713" s="15">
        <v>46305379829</v>
      </c>
      <c r="H713" s="15">
        <v>46611660845</v>
      </c>
    </row>
    <row r="714" spans="2:8" x14ac:dyDescent="0.25">
      <c r="B714">
        <v>2020</v>
      </c>
      <c r="C714" t="s">
        <v>17</v>
      </c>
      <c r="D714" s="2">
        <v>44007</v>
      </c>
      <c r="E714" s="15">
        <v>0</v>
      </c>
      <c r="F714" s="15">
        <v>876273222</v>
      </c>
      <c r="G714" s="15">
        <v>41143463356</v>
      </c>
      <c r="H714" s="15">
        <v>42019736578</v>
      </c>
    </row>
    <row r="715" spans="2:8" x14ac:dyDescent="0.25">
      <c r="B715">
        <v>2020</v>
      </c>
      <c r="C715" t="s">
        <v>17</v>
      </c>
      <c r="D715" s="2">
        <v>44008</v>
      </c>
      <c r="E715" s="15">
        <v>53022272</v>
      </c>
      <c r="F715" s="15">
        <v>802559434</v>
      </c>
      <c r="G715" s="15">
        <v>69110043516</v>
      </c>
      <c r="H715" s="15">
        <v>69965625222</v>
      </c>
    </row>
    <row r="716" spans="2:8" x14ac:dyDescent="0.25">
      <c r="B716">
        <v>2020</v>
      </c>
      <c r="C716" t="s">
        <v>17</v>
      </c>
      <c r="D716" s="2">
        <v>44009</v>
      </c>
      <c r="E716" s="15">
        <v>0</v>
      </c>
      <c r="F716" s="15">
        <v>686275820</v>
      </c>
      <c r="G716" s="15">
        <v>18083835374</v>
      </c>
      <c r="H716" s="15">
        <v>18770111194</v>
      </c>
    </row>
    <row r="717" spans="2:8" x14ac:dyDescent="0.25">
      <c r="B717">
        <v>2020</v>
      </c>
      <c r="C717" t="s">
        <v>17</v>
      </c>
      <c r="D717" s="2">
        <v>44010</v>
      </c>
      <c r="E717" s="15">
        <v>26511136</v>
      </c>
      <c r="F717" s="15">
        <v>306281016</v>
      </c>
      <c r="G717" s="15">
        <v>46316853234</v>
      </c>
      <c r="H717" s="15">
        <v>46649645386</v>
      </c>
    </row>
    <row r="718" spans="2:8" x14ac:dyDescent="0.25">
      <c r="B718">
        <v>2020</v>
      </c>
      <c r="C718" t="s">
        <v>17</v>
      </c>
      <c r="D718" s="2">
        <v>44011</v>
      </c>
      <c r="E718" s="15">
        <v>26511136</v>
      </c>
      <c r="F718" s="15">
        <v>459421524</v>
      </c>
      <c r="G718" s="15">
        <v>39983375931</v>
      </c>
      <c r="H718" s="15">
        <v>40469308591</v>
      </c>
    </row>
    <row r="719" spans="2:8" x14ac:dyDescent="0.25">
      <c r="B719">
        <v>2020</v>
      </c>
      <c r="C719" t="s">
        <v>17</v>
      </c>
      <c r="D719" s="2">
        <v>44012</v>
      </c>
      <c r="E719" s="15">
        <v>0</v>
      </c>
      <c r="F719" s="15">
        <v>1225124064</v>
      </c>
      <c r="G719" s="15">
        <v>75443520819</v>
      </c>
      <c r="H719" s="15">
        <v>76668644883</v>
      </c>
    </row>
    <row r="720" spans="2:8" x14ac:dyDescent="0.25">
      <c r="B720">
        <v>2020</v>
      </c>
      <c r="C720" t="s">
        <v>6</v>
      </c>
      <c r="D720" s="2">
        <v>44013</v>
      </c>
      <c r="E720" s="15">
        <v>0</v>
      </c>
      <c r="F720" s="15">
        <v>686275820</v>
      </c>
      <c r="G720" s="15">
        <v>34809986053</v>
      </c>
      <c r="H720" s="15">
        <v>35496261873</v>
      </c>
    </row>
    <row r="721" spans="2:8" x14ac:dyDescent="0.25">
      <c r="B721">
        <v>2020</v>
      </c>
      <c r="C721" t="s">
        <v>6</v>
      </c>
      <c r="D721" s="2">
        <v>44014</v>
      </c>
      <c r="E721" s="15">
        <v>26511136</v>
      </c>
      <c r="F721" s="15">
        <v>1378264572</v>
      </c>
      <c r="G721" s="15">
        <v>52638857132</v>
      </c>
      <c r="H721" s="15">
        <v>54043632840</v>
      </c>
    </row>
    <row r="722" spans="2:8" x14ac:dyDescent="0.25">
      <c r="B722">
        <v>2020</v>
      </c>
      <c r="C722" t="s">
        <v>6</v>
      </c>
      <c r="D722" s="2">
        <v>44015</v>
      </c>
      <c r="E722" s="15">
        <v>0</v>
      </c>
      <c r="F722" s="15">
        <v>839416328</v>
      </c>
      <c r="G722" s="15">
        <v>17399256324</v>
      </c>
      <c r="H722" s="15">
        <v>18238672652</v>
      </c>
    </row>
    <row r="723" spans="2:8" x14ac:dyDescent="0.25">
      <c r="B723">
        <v>2020</v>
      </c>
      <c r="C723" t="s">
        <v>6</v>
      </c>
      <c r="D723" s="2">
        <v>44016</v>
      </c>
      <c r="E723" s="15">
        <v>53022272</v>
      </c>
      <c r="F723" s="15">
        <v>189997402</v>
      </c>
      <c r="G723" s="15">
        <v>34555021758</v>
      </c>
      <c r="H723" s="15">
        <v>34798041432</v>
      </c>
    </row>
    <row r="724" spans="2:8" x14ac:dyDescent="0.25">
      <c r="B724">
        <v>2020</v>
      </c>
      <c r="C724" t="s">
        <v>6</v>
      </c>
      <c r="D724" s="2">
        <v>44017</v>
      </c>
      <c r="E724" s="15">
        <v>0</v>
      </c>
      <c r="F724" s="15">
        <v>612562032</v>
      </c>
      <c r="G724" s="15">
        <v>51524663327</v>
      </c>
      <c r="H724" s="15">
        <v>52137225359</v>
      </c>
    </row>
    <row r="725" spans="2:8" x14ac:dyDescent="0.25">
      <c r="B725">
        <v>2020</v>
      </c>
      <c r="C725" t="s">
        <v>6</v>
      </c>
      <c r="D725" s="2">
        <v>44018</v>
      </c>
      <c r="E725" s="15">
        <v>53022272</v>
      </c>
      <c r="F725" s="15">
        <v>306281016</v>
      </c>
      <c r="G725" s="15">
        <v>35019056728</v>
      </c>
      <c r="H725" s="15">
        <v>35378360016</v>
      </c>
    </row>
    <row r="726" spans="2:8" x14ac:dyDescent="0.25">
      <c r="B726">
        <v>2020</v>
      </c>
      <c r="C726" t="s">
        <v>6</v>
      </c>
      <c r="D726" s="2">
        <v>44019</v>
      </c>
      <c r="E726" s="15">
        <v>0</v>
      </c>
      <c r="F726" s="15">
        <v>839416328</v>
      </c>
      <c r="G726" s="15">
        <v>28917596910</v>
      </c>
      <c r="H726" s="15">
        <v>29757013238</v>
      </c>
    </row>
    <row r="727" spans="2:8" x14ac:dyDescent="0.25">
      <c r="B727">
        <v>2020</v>
      </c>
      <c r="C727" t="s">
        <v>6</v>
      </c>
      <c r="D727" s="2">
        <v>44020</v>
      </c>
      <c r="E727" s="15">
        <v>0</v>
      </c>
      <c r="F727" s="15">
        <v>0</v>
      </c>
      <c r="G727" s="15">
        <v>80848928182</v>
      </c>
      <c r="H727" s="15">
        <v>80848928182</v>
      </c>
    </row>
    <row r="728" spans="2:8" x14ac:dyDescent="0.25">
      <c r="B728">
        <v>2020</v>
      </c>
      <c r="C728" t="s">
        <v>6</v>
      </c>
      <c r="D728" s="2">
        <v>44021</v>
      </c>
      <c r="E728" s="15">
        <v>0</v>
      </c>
      <c r="F728" s="15">
        <v>1372551640</v>
      </c>
      <c r="G728" s="15">
        <v>51965751487</v>
      </c>
      <c r="H728" s="15">
        <v>53338303127</v>
      </c>
    </row>
    <row r="729" spans="2:8" x14ac:dyDescent="0.25">
      <c r="B729">
        <v>2020</v>
      </c>
      <c r="C729" t="s">
        <v>6</v>
      </c>
      <c r="D729" s="2">
        <v>44022</v>
      </c>
      <c r="E729" s="15">
        <v>0</v>
      </c>
      <c r="F729" s="15">
        <v>153140508</v>
      </c>
      <c r="G729" s="15">
        <v>34113933598</v>
      </c>
      <c r="H729" s="15">
        <v>34267074106</v>
      </c>
    </row>
    <row r="730" spans="2:8" x14ac:dyDescent="0.25">
      <c r="B730">
        <v>2020</v>
      </c>
      <c r="C730" t="s">
        <v>6</v>
      </c>
      <c r="D730" s="2">
        <v>44023</v>
      </c>
      <c r="E730" s="15">
        <v>0</v>
      </c>
      <c r="F730" s="15">
        <v>153140508</v>
      </c>
      <c r="G730" s="15">
        <v>51281172437</v>
      </c>
      <c r="H730" s="15">
        <v>51434312945</v>
      </c>
    </row>
    <row r="731" spans="2:8" x14ac:dyDescent="0.25">
      <c r="B731">
        <v>2020</v>
      </c>
      <c r="C731" t="s">
        <v>6</v>
      </c>
      <c r="D731" s="2">
        <v>44024</v>
      </c>
      <c r="E731" s="15">
        <v>3748150626946</v>
      </c>
      <c r="F731" s="15">
        <v>1094047122680</v>
      </c>
      <c r="G731" s="15">
        <v>1917772908170</v>
      </c>
      <c r="H731" s="15">
        <v>6759970657796</v>
      </c>
    </row>
    <row r="732" spans="2:8" x14ac:dyDescent="0.25">
      <c r="B732">
        <v>2020</v>
      </c>
      <c r="C732" t="s">
        <v>6</v>
      </c>
      <c r="D732" s="2">
        <v>44025</v>
      </c>
      <c r="E732" s="15">
        <v>277379544675</v>
      </c>
      <c r="F732" s="15">
        <v>47515504072</v>
      </c>
      <c r="G732" s="15">
        <v>62590442348</v>
      </c>
      <c r="H732" s="15">
        <v>387485491095</v>
      </c>
    </row>
    <row r="733" spans="2:8" x14ac:dyDescent="0.25">
      <c r="B733">
        <v>2020</v>
      </c>
      <c r="C733" t="s">
        <v>6</v>
      </c>
      <c r="D733" s="2">
        <v>44026</v>
      </c>
      <c r="E733" s="15">
        <v>331547394844</v>
      </c>
      <c r="F733" s="15">
        <v>71368254809</v>
      </c>
      <c r="G733" s="15">
        <v>69376481216</v>
      </c>
      <c r="H733" s="15">
        <v>472292130869</v>
      </c>
    </row>
    <row r="734" spans="2:8" x14ac:dyDescent="0.25">
      <c r="B734">
        <v>2020</v>
      </c>
      <c r="C734" t="s">
        <v>6</v>
      </c>
      <c r="D734" s="2">
        <v>44027</v>
      </c>
      <c r="E734" s="15">
        <v>322215061232</v>
      </c>
      <c r="F734" s="15">
        <v>56790608004</v>
      </c>
      <c r="G734" s="15">
        <v>87563742020</v>
      </c>
      <c r="H734" s="15">
        <v>466569411256</v>
      </c>
    </row>
    <row r="735" spans="2:8" x14ac:dyDescent="0.25">
      <c r="B735">
        <v>2020</v>
      </c>
      <c r="C735" t="s">
        <v>6</v>
      </c>
      <c r="D735" s="2">
        <v>44028</v>
      </c>
      <c r="E735" s="15">
        <v>144403066546</v>
      </c>
      <c r="F735" s="15">
        <v>47325506670</v>
      </c>
      <c r="G735" s="15">
        <v>76383064164</v>
      </c>
      <c r="H735" s="15">
        <v>268111637380</v>
      </c>
    </row>
    <row r="736" spans="2:8" x14ac:dyDescent="0.25">
      <c r="B736">
        <v>2020</v>
      </c>
      <c r="C736" t="s">
        <v>6</v>
      </c>
      <c r="D736" s="2">
        <v>44029</v>
      </c>
      <c r="E736" s="15">
        <v>70184870968</v>
      </c>
      <c r="F736" s="15">
        <v>33507849473</v>
      </c>
      <c r="G736" s="15">
        <v>39542287771</v>
      </c>
      <c r="H736" s="15">
        <v>143235008212</v>
      </c>
    </row>
    <row r="737" spans="2:8" x14ac:dyDescent="0.25">
      <c r="B737">
        <v>2020</v>
      </c>
      <c r="C737" t="s">
        <v>6</v>
      </c>
      <c r="D737" s="2">
        <v>44030</v>
      </c>
      <c r="E737" s="15">
        <v>291092596972</v>
      </c>
      <c r="F737" s="15">
        <v>43352945611</v>
      </c>
      <c r="G737" s="15">
        <v>69332602339</v>
      </c>
      <c r="H737" s="15">
        <v>403778144922</v>
      </c>
    </row>
    <row r="738" spans="2:8" x14ac:dyDescent="0.25">
      <c r="B738">
        <v>2020</v>
      </c>
      <c r="C738" t="s">
        <v>6</v>
      </c>
      <c r="D738" s="2">
        <v>44031</v>
      </c>
      <c r="E738" s="15">
        <v>193776502848</v>
      </c>
      <c r="F738" s="15">
        <v>47515504072</v>
      </c>
      <c r="G738" s="15">
        <v>68239340601</v>
      </c>
      <c r="H738" s="15">
        <v>309531347521</v>
      </c>
    </row>
    <row r="739" spans="2:8" x14ac:dyDescent="0.25">
      <c r="B739">
        <v>2020</v>
      </c>
      <c r="C739" t="s">
        <v>6</v>
      </c>
      <c r="D739" s="2">
        <v>44032</v>
      </c>
      <c r="E739" s="15">
        <v>243607968056</v>
      </c>
      <c r="F739" s="15">
        <v>28585301404</v>
      </c>
      <c r="G739" s="15">
        <v>63507038883</v>
      </c>
      <c r="H739" s="15">
        <v>335700308343</v>
      </c>
    </row>
    <row r="740" spans="2:8" x14ac:dyDescent="0.25">
      <c r="B740">
        <v>2020</v>
      </c>
      <c r="C740" t="s">
        <v>6</v>
      </c>
      <c r="D740" s="2">
        <v>44033</v>
      </c>
      <c r="E740" s="15">
        <v>188350795934</v>
      </c>
      <c r="F740" s="15">
        <v>23662753335</v>
      </c>
      <c r="G740" s="15">
        <v>42073879440</v>
      </c>
      <c r="H740" s="15">
        <v>254087428709</v>
      </c>
    </row>
    <row r="741" spans="2:8" x14ac:dyDescent="0.25">
      <c r="B741">
        <v>2020</v>
      </c>
      <c r="C741" t="s">
        <v>6</v>
      </c>
      <c r="D741" s="2">
        <v>44034</v>
      </c>
      <c r="E741" s="15">
        <v>317415030883</v>
      </c>
      <c r="F741" s="15">
        <v>66635704142</v>
      </c>
      <c r="G741" s="15">
        <v>105347315382</v>
      </c>
      <c r="H741" s="15">
        <v>489398050407</v>
      </c>
    </row>
    <row r="742" spans="2:8" x14ac:dyDescent="0.25">
      <c r="B742">
        <v>2020</v>
      </c>
      <c r="C742" t="s">
        <v>6</v>
      </c>
      <c r="D742" s="2">
        <v>44035</v>
      </c>
      <c r="E742" s="15">
        <v>262019472932</v>
      </c>
      <c r="F742" s="15">
        <v>24232745541</v>
      </c>
      <c r="G742" s="15">
        <v>40309462720</v>
      </c>
      <c r="H742" s="15">
        <v>326561681193</v>
      </c>
    </row>
    <row r="743" spans="2:8" x14ac:dyDescent="0.25">
      <c r="B743">
        <v>2020</v>
      </c>
      <c r="C743" t="s">
        <v>6</v>
      </c>
      <c r="D743" s="2">
        <v>44036</v>
      </c>
      <c r="E743" s="15">
        <v>196135960603</v>
      </c>
      <c r="F743" s="15">
        <v>42972950807</v>
      </c>
      <c r="G743" s="15">
        <v>73151094298</v>
      </c>
      <c r="H743" s="15">
        <v>312260005708</v>
      </c>
    </row>
    <row r="744" spans="2:8" x14ac:dyDescent="0.25">
      <c r="B744">
        <v>2020</v>
      </c>
      <c r="C744" t="s">
        <v>6</v>
      </c>
      <c r="D744" s="2">
        <v>44037</v>
      </c>
      <c r="E744" s="15">
        <v>257770799634</v>
      </c>
      <c r="F744" s="15">
        <v>34267839081</v>
      </c>
      <c r="G744" s="15">
        <v>51942804677</v>
      </c>
      <c r="H744" s="15">
        <v>343981443392</v>
      </c>
    </row>
    <row r="745" spans="2:8" x14ac:dyDescent="0.25">
      <c r="B745">
        <v>2020</v>
      </c>
      <c r="C745" t="s">
        <v>6</v>
      </c>
      <c r="D745" s="2">
        <v>44038</v>
      </c>
      <c r="E745" s="15">
        <v>339112354441</v>
      </c>
      <c r="F745" s="15">
        <v>61713156073</v>
      </c>
      <c r="G745" s="15">
        <v>88235790484</v>
      </c>
      <c r="H745" s="15">
        <v>489061300998</v>
      </c>
    </row>
    <row r="746" spans="2:8" x14ac:dyDescent="0.25">
      <c r="B746">
        <v>2020</v>
      </c>
      <c r="C746" t="s">
        <v>6</v>
      </c>
      <c r="D746" s="2">
        <v>44039</v>
      </c>
      <c r="E746" s="15">
        <v>252108057403</v>
      </c>
      <c r="F746" s="15">
        <v>57360600210</v>
      </c>
      <c r="G746" s="15">
        <v>63727582963</v>
      </c>
      <c r="H746" s="15">
        <v>373196240576</v>
      </c>
    </row>
    <row r="747" spans="2:8" x14ac:dyDescent="0.25">
      <c r="B747">
        <v>2020</v>
      </c>
      <c r="C747" t="s">
        <v>6</v>
      </c>
      <c r="D747" s="2">
        <v>44040</v>
      </c>
      <c r="E747" s="15">
        <v>224174399948</v>
      </c>
      <c r="F747" s="15">
        <v>52058057337</v>
      </c>
      <c r="G747" s="15">
        <v>70473160098</v>
      </c>
      <c r="H747" s="15">
        <v>346705617383</v>
      </c>
    </row>
    <row r="748" spans="2:8" x14ac:dyDescent="0.25">
      <c r="B748">
        <v>2020</v>
      </c>
      <c r="C748" t="s">
        <v>6</v>
      </c>
      <c r="D748" s="2">
        <v>44041</v>
      </c>
      <c r="E748" s="15">
        <v>83978072378</v>
      </c>
      <c r="F748" s="15">
        <v>33127854669</v>
      </c>
      <c r="G748" s="15">
        <v>37810505395</v>
      </c>
      <c r="H748" s="15">
        <v>154916432442</v>
      </c>
    </row>
    <row r="749" spans="2:8" x14ac:dyDescent="0.25">
      <c r="B749">
        <v>2020</v>
      </c>
      <c r="C749" t="s">
        <v>6</v>
      </c>
      <c r="D749" s="2">
        <v>44042</v>
      </c>
      <c r="E749" s="15">
        <v>218849186535</v>
      </c>
      <c r="F749" s="15">
        <v>23662753335</v>
      </c>
      <c r="G749" s="15">
        <v>24400558442</v>
      </c>
      <c r="H749" s="15">
        <v>266912498312</v>
      </c>
    </row>
    <row r="750" spans="2:8" x14ac:dyDescent="0.25">
      <c r="B750">
        <v>2020</v>
      </c>
      <c r="C750" t="s">
        <v>6</v>
      </c>
      <c r="D750" s="2">
        <v>44043</v>
      </c>
      <c r="E750" s="15">
        <v>380384313131</v>
      </c>
      <c r="F750" s="15">
        <v>100044904174</v>
      </c>
      <c r="G750" s="15">
        <v>89996800962</v>
      </c>
      <c r="H750" s="15">
        <v>570426018267</v>
      </c>
    </row>
    <row r="751" spans="2:8" x14ac:dyDescent="0.25">
      <c r="B751">
        <v>2020</v>
      </c>
      <c r="C751" t="s">
        <v>7</v>
      </c>
      <c r="D751" s="2">
        <v>44044</v>
      </c>
      <c r="E751" s="15">
        <v>231757786867</v>
      </c>
      <c r="F751" s="15">
        <v>14767644207</v>
      </c>
      <c r="G751" s="15">
        <v>20120343185</v>
      </c>
      <c r="H751" s="15">
        <v>266645774259</v>
      </c>
    </row>
    <row r="752" spans="2:8" x14ac:dyDescent="0.25">
      <c r="B752">
        <v>2020</v>
      </c>
      <c r="C752" t="s">
        <v>7</v>
      </c>
      <c r="D752" s="2">
        <v>44045</v>
      </c>
      <c r="E752" s="15">
        <v>202023527840</v>
      </c>
      <c r="F752" s="15">
        <v>51443781862</v>
      </c>
      <c r="G752" s="15">
        <v>52024639888</v>
      </c>
      <c r="H752" s="15">
        <v>305491949590</v>
      </c>
    </row>
    <row r="753" spans="2:8" x14ac:dyDescent="0.25">
      <c r="B753">
        <v>2020</v>
      </c>
      <c r="C753" t="s">
        <v>7</v>
      </c>
      <c r="D753" s="2">
        <v>44046</v>
      </c>
      <c r="E753" s="15">
        <v>154819665613</v>
      </c>
      <c r="F753" s="15">
        <v>28395304002</v>
      </c>
      <c r="G753" s="15">
        <v>69365007811</v>
      </c>
      <c r="H753" s="15">
        <v>252579977426</v>
      </c>
    </row>
    <row r="754" spans="2:8" x14ac:dyDescent="0.25">
      <c r="B754">
        <v>2020</v>
      </c>
      <c r="C754" t="s">
        <v>7</v>
      </c>
      <c r="D754" s="2">
        <v>44047</v>
      </c>
      <c r="E754" s="15">
        <v>277963386725</v>
      </c>
      <c r="F754" s="15">
        <v>90959797644</v>
      </c>
      <c r="G754" s="15">
        <v>121321632037</v>
      </c>
      <c r="H754" s="15">
        <v>490244816406</v>
      </c>
    </row>
    <row r="755" spans="2:8" x14ac:dyDescent="0.25">
      <c r="B755">
        <v>2020</v>
      </c>
      <c r="C755" t="s">
        <v>7</v>
      </c>
      <c r="D755" s="2">
        <v>44048</v>
      </c>
      <c r="E755" s="15">
        <v>316670985197</v>
      </c>
      <c r="F755" s="15">
        <v>18930202668</v>
      </c>
      <c r="G755" s="15">
        <v>46548870719</v>
      </c>
      <c r="H755" s="15">
        <v>382150058584</v>
      </c>
    </row>
    <row r="756" spans="2:8" x14ac:dyDescent="0.25">
      <c r="B756">
        <v>2020</v>
      </c>
      <c r="C756" t="s">
        <v>7</v>
      </c>
      <c r="D756" s="2">
        <v>44049</v>
      </c>
      <c r="E756" s="15">
        <v>272258621842</v>
      </c>
      <c r="F756" s="15">
        <v>23662753335</v>
      </c>
      <c r="G756" s="15">
        <v>86764264135</v>
      </c>
      <c r="H756" s="15">
        <v>382685639312</v>
      </c>
    </row>
    <row r="757" spans="2:8" x14ac:dyDescent="0.25">
      <c r="B757">
        <v>2020</v>
      </c>
      <c r="C757" t="s">
        <v>7</v>
      </c>
      <c r="D757" s="2">
        <v>44050</v>
      </c>
      <c r="E757" s="15">
        <v>221072772640</v>
      </c>
      <c r="F757" s="15">
        <v>15337636413</v>
      </c>
      <c r="G757" s="15">
        <v>42118416469</v>
      </c>
      <c r="H757" s="15">
        <v>278528825522</v>
      </c>
    </row>
    <row r="758" spans="2:8" x14ac:dyDescent="0.25">
      <c r="B758">
        <v>2020</v>
      </c>
      <c r="C758" t="s">
        <v>7</v>
      </c>
      <c r="D758" s="2">
        <v>44051</v>
      </c>
      <c r="E758" s="15">
        <v>207693375525</v>
      </c>
      <c r="F758" s="15">
        <v>43162948209</v>
      </c>
      <c r="G758" s="15">
        <v>24487674483</v>
      </c>
      <c r="H758" s="15">
        <v>275343998217</v>
      </c>
    </row>
    <row r="759" spans="2:8" x14ac:dyDescent="0.25">
      <c r="B759">
        <v>2020</v>
      </c>
      <c r="C759" t="s">
        <v>7</v>
      </c>
      <c r="D759" s="2">
        <v>44052</v>
      </c>
      <c r="E759" s="15">
        <v>375823970345</v>
      </c>
      <c r="F759" s="15">
        <v>20070187080</v>
      </c>
      <c r="G759" s="15">
        <v>108739390609</v>
      </c>
      <c r="H759" s="15">
        <v>504633548034</v>
      </c>
    </row>
    <row r="760" spans="2:8" x14ac:dyDescent="0.25">
      <c r="B760">
        <v>2020</v>
      </c>
      <c r="C760" t="s">
        <v>7</v>
      </c>
      <c r="D760" s="2">
        <v>44053</v>
      </c>
      <c r="E760" s="15">
        <v>148016963546</v>
      </c>
      <c r="F760" s="15">
        <v>24232745541</v>
      </c>
      <c r="G760" s="15">
        <v>49951795671</v>
      </c>
      <c r="H760" s="15">
        <v>222201504758</v>
      </c>
    </row>
    <row r="761" spans="2:8" x14ac:dyDescent="0.25">
      <c r="B761">
        <v>2020</v>
      </c>
      <c r="C761" t="s">
        <v>7</v>
      </c>
      <c r="D761" s="2">
        <v>44054</v>
      </c>
      <c r="E761" s="15">
        <v>303864081072</v>
      </c>
      <c r="F761" s="15">
        <v>23852750737</v>
      </c>
      <c r="G761" s="15">
        <v>79202398161</v>
      </c>
      <c r="H761" s="15">
        <v>406919229970</v>
      </c>
    </row>
    <row r="762" spans="2:8" x14ac:dyDescent="0.25">
      <c r="B762">
        <v>2020</v>
      </c>
      <c r="C762" t="s">
        <v>7</v>
      </c>
      <c r="D762" s="2">
        <v>44055</v>
      </c>
      <c r="E762" s="15">
        <v>7468434562442</v>
      </c>
      <c r="F762" s="15">
        <v>1934161052763</v>
      </c>
      <c r="G762" s="15">
        <v>3525017691616</v>
      </c>
      <c r="H762" s="15">
        <v>12927613306821</v>
      </c>
    </row>
    <row r="763" spans="2:8" x14ac:dyDescent="0.25">
      <c r="B763">
        <v>2020</v>
      </c>
      <c r="C763" t="s">
        <v>7</v>
      </c>
      <c r="D763" s="2">
        <v>44056</v>
      </c>
      <c r="E763" s="15">
        <v>532759401609</v>
      </c>
      <c r="F763" s="15">
        <v>161096720080</v>
      </c>
      <c r="G763" s="15">
        <v>44588625010</v>
      </c>
      <c r="H763" s="15">
        <v>738444746699</v>
      </c>
    </row>
    <row r="764" spans="2:8" x14ac:dyDescent="0.25">
      <c r="B764">
        <v>2020</v>
      </c>
      <c r="C764" t="s">
        <v>7</v>
      </c>
      <c r="D764" s="2">
        <v>44057</v>
      </c>
      <c r="E764" s="15">
        <v>719766376956</v>
      </c>
      <c r="F764" s="15">
        <v>231470704610</v>
      </c>
      <c r="G764" s="15">
        <v>103242449599</v>
      </c>
      <c r="H764" s="15">
        <v>1054479531165</v>
      </c>
    </row>
    <row r="765" spans="2:8" x14ac:dyDescent="0.25">
      <c r="B765">
        <v>2020</v>
      </c>
      <c r="C765" t="s">
        <v>7</v>
      </c>
      <c r="D765" s="2">
        <v>44058</v>
      </c>
      <c r="E765" s="15">
        <v>434289499890</v>
      </c>
      <c r="F765" s="15">
        <v>108143041905</v>
      </c>
      <c r="G765" s="15">
        <v>35320675331</v>
      </c>
      <c r="H765" s="15">
        <v>577753217126</v>
      </c>
    </row>
    <row r="766" spans="2:8" x14ac:dyDescent="0.25">
      <c r="B766">
        <v>2020</v>
      </c>
      <c r="C766" t="s">
        <v>7</v>
      </c>
      <c r="D766" s="2">
        <v>44059</v>
      </c>
      <c r="E766" s="15">
        <v>533203490295</v>
      </c>
      <c r="F766" s="15">
        <v>107474400258</v>
      </c>
      <c r="G766" s="15">
        <v>17631273809</v>
      </c>
      <c r="H766" s="15">
        <v>658309164362</v>
      </c>
    </row>
    <row r="767" spans="2:8" x14ac:dyDescent="0.25">
      <c r="B767">
        <v>2020</v>
      </c>
      <c r="C767" t="s">
        <v>7</v>
      </c>
      <c r="D767" s="2">
        <v>44060</v>
      </c>
      <c r="E767" s="15">
        <v>497888554916</v>
      </c>
      <c r="F767" s="15">
        <v>170371824012</v>
      </c>
      <c r="G767" s="15">
        <v>59744603175</v>
      </c>
      <c r="H767" s="15">
        <v>728004982103</v>
      </c>
    </row>
    <row r="768" spans="2:8" x14ac:dyDescent="0.25">
      <c r="B768">
        <v>2020</v>
      </c>
      <c r="C768" t="s">
        <v>7</v>
      </c>
      <c r="D768" s="2">
        <v>44061</v>
      </c>
      <c r="E768" s="15">
        <v>748573559456</v>
      </c>
      <c r="F768" s="15">
        <v>203879673485</v>
      </c>
      <c r="G768" s="15">
        <v>83326862249</v>
      </c>
      <c r="H768" s="15">
        <v>1035780095190</v>
      </c>
    </row>
    <row r="769" spans="2:8" x14ac:dyDescent="0.25">
      <c r="B769">
        <v>2020</v>
      </c>
      <c r="C769" t="s">
        <v>7</v>
      </c>
      <c r="D769" s="2">
        <v>44062</v>
      </c>
      <c r="E769" s="15">
        <v>989493545149</v>
      </c>
      <c r="F769" s="15">
        <v>237007528154</v>
      </c>
      <c r="G769" s="15">
        <v>90719776971</v>
      </c>
      <c r="H769" s="15">
        <v>1317220850274</v>
      </c>
    </row>
    <row r="770" spans="2:8" x14ac:dyDescent="0.25">
      <c r="B770">
        <v>2020</v>
      </c>
      <c r="C770" t="s">
        <v>7</v>
      </c>
      <c r="D770" s="2">
        <v>44063</v>
      </c>
      <c r="E770" s="15">
        <v>837075070190</v>
      </c>
      <c r="F770" s="15">
        <v>163793665497</v>
      </c>
      <c r="G770" s="15">
        <v>63554453879</v>
      </c>
      <c r="H770" s="15">
        <v>1064423189566</v>
      </c>
    </row>
    <row r="771" spans="2:8" x14ac:dyDescent="0.25">
      <c r="B771">
        <v>2020</v>
      </c>
      <c r="C771" t="s">
        <v>7</v>
      </c>
      <c r="D771" s="2">
        <v>44064</v>
      </c>
      <c r="E771" s="15">
        <v>513064962096</v>
      </c>
      <c r="F771" s="15">
        <v>145334805594</v>
      </c>
      <c r="G771" s="15">
        <v>11529813991</v>
      </c>
      <c r="H771" s="15">
        <v>669929581681</v>
      </c>
    </row>
    <row r="772" spans="2:8" x14ac:dyDescent="0.25">
      <c r="B772">
        <v>2020</v>
      </c>
      <c r="C772" t="s">
        <v>7</v>
      </c>
      <c r="D772" s="2">
        <v>44065</v>
      </c>
      <c r="E772" s="15">
        <v>646886994865</v>
      </c>
      <c r="F772" s="15">
        <v>103403189758</v>
      </c>
      <c r="G772" s="15">
        <v>41120516546</v>
      </c>
      <c r="H772" s="15">
        <v>791410701169</v>
      </c>
    </row>
    <row r="773" spans="2:8" x14ac:dyDescent="0.25">
      <c r="B773">
        <v>2020</v>
      </c>
      <c r="C773" t="s">
        <v>7</v>
      </c>
      <c r="D773" s="2">
        <v>44066</v>
      </c>
      <c r="E773" s="15">
        <v>818228004865</v>
      </c>
      <c r="F773" s="15">
        <v>252246515126</v>
      </c>
      <c r="G773" s="15">
        <v>64529178127</v>
      </c>
      <c r="H773" s="15">
        <v>1135003698118</v>
      </c>
    </row>
    <row r="774" spans="2:8" x14ac:dyDescent="0.25">
      <c r="B774">
        <v>2020</v>
      </c>
      <c r="C774" t="s">
        <v>7</v>
      </c>
      <c r="D774" s="2">
        <v>44067</v>
      </c>
      <c r="E774" s="15">
        <v>697500400912</v>
      </c>
      <c r="F774" s="15">
        <v>138573951157</v>
      </c>
      <c r="G774" s="15">
        <v>50404220228</v>
      </c>
      <c r="H774" s="15">
        <v>886478572297</v>
      </c>
    </row>
    <row r="775" spans="2:8" x14ac:dyDescent="0.25">
      <c r="B775">
        <v>2020</v>
      </c>
      <c r="C775" t="s">
        <v>7</v>
      </c>
      <c r="D775" s="2">
        <v>44068</v>
      </c>
      <c r="E775" s="15">
        <v>661085693426</v>
      </c>
      <c r="F775" s="15">
        <v>211689164373</v>
      </c>
      <c r="G775" s="15">
        <v>46206029695</v>
      </c>
      <c r="H775" s="15">
        <v>918980887494</v>
      </c>
    </row>
    <row r="776" spans="2:8" x14ac:dyDescent="0.25">
      <c r="B776">
        <v>2020</v>
      </c>
      <c r="C776" t="s">
        <v>7</v>
      </c>
      <c r="D776" s="2">
        <v>44069</v>
      </c>
      <c r="E776" s="15">
        <v>485657701178</v>
      </c>
      <c r="F776" s="15">
        <v>142926507020</v>
      </c>
      <c r="G776" s="15">
        <v>6344950708</v>
      </c>
      <c r="H776" s="15">
        <v>634929158906</v>
      </c>
    </row>
    <row r="777" spans="2:8" x14ac:dyDescent="0.25">
      <c r="B777">
        <v>2020</v>
      </c>
      <c r="C777" t="s">
        <v>7</v>
      </c>
      <c r="D777" s="2">
        <v>44070</v>
      </c>
      <c r="E777" s="15">
        <v>794672929918</v>
      </c>
      <c r="F777" s="15">
        <v>176525704454</v>
      </c>
      <c r="G777" s="15">
        <v>40706214939</v>
      </c>
      <c r="H777" s="15">
        <v>1011904849311</v>
      </c>
    </row>
    <row r="778" spans="2:8" x14ac:dyDescent="0.25">
      <c r="B778">
        <v>2020</v>
      </c>
      <c r="C778" t="s">
        <v>7</v>
      </c>
      <c r="D778" s="2">
        <v>44071</v>
      </c>
      <c r="E778" s="15">
        <v>741967207647</v>
      </c>
      <c r="F778" s="15">
        <v>273493668407</v>
      </c>
      <c r="G778" s="15">
        <v>64604478453</v>
      </c>
      <c r="H778" s="15">
        <v>1080065354507</v>
      </c>
    </row>
    <row r="779" spans="2:8" x14ac:dyDescent="0.25">
      <c r="B779">
        <v>2020</v>
      </c>
      <c r="C779" t="s">
        <v>7</v>
      </c>
      <c r="D779" s="2">
        <v>44072</v>
      </c>
      <c r="E779" s="15">
        <v>863538588263</v>
      </c>
      <c r="F779" s="15">
        <v>149406016094</v>
      </c>
      <c r="G779" s="15">
        <v>91902754487</v>
      </c>
      <c r="H779" s="15">
        <v>1104847358844</v>
      </c>
    </row>
    <row r="780" spans="2:8" x14ac:dyDescent="0.25">
      <c r="B780">
        <v>2020</v>
      </c>
      <c r="C780" t="s">
        <v>7</v>
      </c>
      <c r="D780" s="2">
        <v>44073</v>
      </c>
      <c r="E780" s="15">
        <v>875543894565</v>
      </c>
      <c r="F780" s="15">
        <v>275149278853</v>
      </c>
      <c r="G780" s="15">
        <v>63605286019</v>
      </c>
      <c r="H780" s="15">
        <v>1214298459437</v>
      </c>
    </row>
    <row r="781" spans="2:8" x14ac:dyDescent="0.25">
      <c r="B781">
        <v>2020</v>
      </c>
      <c r="C781" t="s">
        <v>7</v>
      </c>
      <c r="D781" s="2">
        <v>44074</v>
      </c>
      <c r="E781" s="15">
        <v>595827711011</v>
      </c>
      <c r="F781" s="15">
        <v>119453751087</v>
      </c>
      <c r="G781" s="15">
        <v>43585592840</v>
      </c>
      <c r="H781" s="15">
        <v>758867054938</v>
      </c>
    </row>
    <row r="782" spans="2:8" x14ac:dyDescent="0.25">
      <c r="B782">
        <v>2020</v>
      </c>
      <c r="C782" t="s">
        <v>8</v>
      </c>
      <c r="D782" s="2">
        <v>44075</v>
      </c>
      <c r="E782" s="15">
        <v>693105671737</v>
      </c>
      <c r="F782" s="15">
        <v>198957125416</v>
      </c>
      <c r="G782" s="15">
        <v>34672037872</v>
      </c>
      <c r="H782" s="15">
        <v>926734835025</v>
      </c>
    </row>
    <row r="783" spans="2:8" x14ac:dyDescent="0.25">
      <c r="B783">
        <v>2020</v>
      </c>
      <c r="C783" t="s">
        <v>8</v>
      </c>
      <c r="D783" s="2">
        <v>44076</v>
      </c>
      <c r="E783" s="15">
        <v>297248049032</v>
      </c>
      <c r="F783" s="15">
        <v>85185912006</v>
      </c>
      <c r="G783" s="15">
        <v>37972161074</v>
      </c>
      <c r="H783" s="15">
        <v>420406122112</v>
      </c>
    </row>
    <row r="784" spans="2:8" x14ac:dyDescent="0.25">
      <c r="B784">
        <v>2020</v>
      </c>
      <c r="C784" t="s">
        <v>8</v>
      </c>
      <c r="D784" s="2">
        <v>44077</v>
      </c>
      <c r="E784" s="15">
        <v>573167143872</v>
      </c>
      <c r="F784" s="15">
        <v>112776943131</v>
      </c>
      <c r="G784" s="15">
        <v>60850740719</v>
      </c>
      <c r="H784" s="15">
        <v>746794827722</v>
      </c>
    </row>
    <row r="785" spans="2:8" x14ac:dyDescent="0.25">
      <c r="B785">
        <v>2020</v>
      </c>
      <c r="C785" t="s">
        <v>8</v>
      </c>
      <c r="D785" s="2">
        <v>44078</v>
      </c>
      <c r="E785" s="15">
        <v>1004830832345</v>
      </c>
      <c r="F785" s="15">
        <v>276950603432</v>
      </c>
      <c r="G785" s="15">
        <v>57661304048</v>
      </c>
      <c r="H785" s="15">
        <v>1339442739825</v>
      </c>
    </row>
    <row r="786" spans="2:8" x14ac:dyDescent="0.25">
      <c r="B786">
        <v>2020</v>
      </c>
      <c r="C786" t="s">
        <v>8</v>
      </c>
      <c r="D786" s="2">
        <v>44079</v>
      </c>
      <c r="E786" s="15">
        <v>808796339480</v>
      </c>
      <c r="F786" s="15">
        <v>208802221554</v>
      </c>
      <c r="G786" s="15">
        <v>89356233583</v>
      </c>
      <c r="H786" s="15">
        <v>1106954794617</v>
      </c>
    </row>
    <row r="787" spans="2:8" x14ac:dyDescent="0.25">
      <c r="B787">
        <v>2020</v>
      </c>
      <c r="C787" t="s">
        <v>8</v>
      </c>
      <c r="D787" s="2">
        <v>44080</v>
      </c>
      <c r="E787" s="15">
        <v>748507996785</v>
      </c>
      <c r="F787" s="15">
        <v>227922421624</v>
      </c>
      <c r="G787" s="15">
        <v>51124318277</v>
      </c>
      <c r="H787" s="15">
        <v>1027554736686</v>
      </c>
    </row>
    <row r="788" spans="2:8" x14ac:dyDescent="0.25">
      <c r="B788">
        <v>2020</v>
      </c>
      <c r="C788" t="s">
        <v>8</v>
      </c>
      <c r="D788" s="2">
        <v>44081</v>
      </c>
      <c r="E788" s="15">
        <v>712569897254</v>
      </c>
      <c r="F788" s="15">
        <v>132701416078</v>
      </c>
      <c r="G788" s="15">
        <v>38034603627</v>
      </c>
      <c r="H788" s="15">
        <v>883305916959</v>
      </c>
    </row>
    <row r="789" spans="2:8" x14ac:dyDescent="0.25">
      <c r="B789">
        <v>2020</v>
      </c>
      <c r="C789" t="s">
        <v>8</v>
      </c>
      <c r="D789" s="2">
        <v>44082</v>
      </c>
      <c r="E789" s="15">
        <v>770162732126</v>
      </c>
      <c r="F789" s="15">
        <v>156744164217</v>
      </c>
      <c r="G789" s="15">
        <v>86049776584</v>
      </c>
      <c r="H789" s="15">
        <v>1012956672927</v>
      </c>
    </row>
    <row r="790" spans="2:8" x14ac:dyDescent="0.25">
      <c r="B790">
        <v>2020</v>
      </c>
      <c r="C790" t="s">
        <v>8</v>
      </c>
      <c r="D790" s="2">
        <v>44083</v>
      </c>
      <c r="E790" s="15">
        <v>984071506272</v>
      </c>
      <c r="F790" s="15">
        <v>219590003222</v>
      </c>
      <c r="G790" s="15">
        <v>47779319950</v>
      </c>
      <c r="H790" s="15">
        <v>1251440829444</v>
      </c>
    </row>
    <row r="791" spans="2:8" x14ac:dyDescent="0.25">
      <c r="B791">
        <v>2020</v>
      </c>
      <c r="C791" t="s">
        <v>8</v>
      </c>
      <c r="D791" s="2">
        <v>44084</v>
      </c>
      <c r="E791" s="15">
        <v>810203094537</v>
      </c>
      <c r="F791" s="15">
        <v>152011613550</v>
      </c>
      <c r="G791" s="15">
        <v>68369397313</v>
      </c>
      <c r="H791" s="15">
        <v>1030584105400</v>
      </c>
    </row>
    <row r="792" spans="2:8" x14ac:dyDescent="0.25">
      <c r="B792">
        <v>2020</v>
      </c>
      <c r="C792" t="s">
        <v>8</v>
      </c>
      <c r="D792" s="2">
        <v>44085</v>
      </c>
      <c r="E792" s="15">
        <v>707123260099</v>
      </c>
      <c r="F792" s="15">
        <v>232464974889</v>
      </c>
      <c r="G792" s="15">
        <v>48655740336</v>
      </c>
      <c r="H792" s="15">
        <v>988243975324</v>
      </c>
    </row>
    <row r="793" spans="2:8" x14ac:dyDescent="0.25">
      <c r="B793">
        <v>2020</v>
      </c>
      <c r="C793" t="s">
        <v>8</v>
      </c>
      <c r="D793" s="2">
        <v>44086</v>
      </c>
      <c r="E793" s="15">
        <v>6802469113629</v>
      </c>
      <c r="F793" s="15">
        <v>1970345559710</v>
      </c>
      <c r="G793" s="15">
        <v>3221515798457</v>
      </c>
      <c r="H793" s="15">
        <v>11994330471796</v>
      </c>
    </row>
    <row r="794" spans="2:8" x14ac:dyDescent="0.25">
      <c r="B794">
        <v>2020</v>
      </c>
      <c r="C794" t="s">
        <v>8</v>
      </c>
      <c r="D794" s="2">
        <v>44087</v>
      </c>
      <c r="E794" s="15">
        <v>811378396275</v>
      </c>
      <c r="F794" s="15">
        <v>175674366885</v>
      </c>
      <c r="G794" s="15">
        <v>89951921623</v>
      </c>
      <c r="H794" s="15">
        <v>1077004684783</v>
      </c>
    </row>
    <row r="795" spans="2:8" x14ac:dyDescent="0.25">
      <c r="B795">
        <v>2020</v>
      </c>
      <c r="C795" t="s">
        <v>8</v>
      </c>
      <c r="D795" s="2">
        <v>44088</v>
      </c>
      <c r="E795" s="15">
        <v>657437044045</v>
      </c>
      <c r="F795" s="15">
        <v>194984564357</v>
      </c>
      <c r="G795" s="15">
        <v>90904322741</v>
      </c>
      <c r="H795" s="15">
        <v>943325931143</v>
      </c>
    </row>
    <row r="796" spans="2:8" x14ac:dyDescent="0.25">
      <c r="B796">
        <v>2020</v>
      </c>
      <c r="C796" t="s">
        <v>8</v>
      </c>
      <c r="D796" s="2">
        <v>44089</v>
      </c>
      <c r="E796" s="15">
        <v>695967689959</v>
      </c>
      <c r="F796" s="15">
        <v>179602644675</v>
      </c>
      <c r="G796" s="15">
        <v>55399439736</v>
      </c>
      <c r="H796" s="15">
        <v>930969774370</v>
      </c>
    </row>
    <row r="797" spans="2:8" x14ac:dyDescent="0.25">
      <c r="B797">
        <v>2020</v>
      </c>
      <c r="C797" t="s">
        <v>8</v>
      </c>
      <c r="D797" s="2">
        <v>44090</v>
      </c>
      <c r="E797" s="15">
        <v>814203413603</v>
      </c>
      <c r="F797" s="15">
        <v>93656743061</v>
      </c>
      <c r="G797" s="15">
        <v>78356163432</v>
      </c>
      <c r="H797" s="15">
        <v>986216320096</v>
      </c>
    </row>
    <row r="798" spans="2:8" x14ac:dyDescent="0.25">
      <c r="B798">
        <v>2020</v>
      </c>
      <c r="C798" t="s">
        <v>8</v>
      </c>
      <c r="D798" s="2">
        <v>44091</v>
      </c>
      <c r="E798" s="15">
        <v>743808020210</v>
      </c>
      <c r="F798" s="15">
        <v>179836925346</v>
      </c>
      <c r="G798" s="15">
        <v>86460105661</v>
      </c>
      <c r="H798" s="15">
        <v>1010105051217</v>
      </c>
    </row>
    <row r="799" spans="2:8" x14ac:dyDescent="0.25">
      <c r="B799">
        <v>2020</v>
      </c>
      <c r="C799" t="s">
        <v>8</v>
      </c>
      <c r="D799" s="2">
        <v>44092</v>
      </c>
      <c r="E799" s="15">
        <v>915711570269</v>
      </c>
      <c r="F799" s="15">
        <v>217887328084</v>
      </c>
      <c r="G799" s="15">
        <v>83678351216</v>
      </c>
      <c r="H799" s="15">
        <v>1217277249569</v>
      </c>
    </row>
    <row r="800" spans="2:8" x14ac:dyDescent="0.25">
      <c r="B800">
        <v>2020</v>
      </c>
      <c r="C800" t="s">
        <v>8</v>
      </c>
      <c r="D800" s="2">
        <v>44093</v>
      </c>
      <c r="E800" s="15">
        <v>843700418614</v>
      </c>
      <c r="F800" s="15">
        <v>187222138161</v>
      </c>
      <c r="G800" s="15">
        <v>79647956432</v>
      </c>
      <c r="H800" s="15">
        <v>1110570513207</v>
      </c>
    </row>
    <row r="801" spans="2:8" x14ac:dyDescent="0.25">
      <c r="B801">
        <v>2020</v>
      </c>
      <c r="C801" t="s">
        <v>8</v>
      </c>
      <c r="D801" s="2">
        <v>44094</v>
      </c>
      <c r="E801" s="15">
        <v>826310681904</v>
      </c>
      <c r="F801" s="15">
        <v>179412647273</v>
      </c>
      <c r="G801" s="15">
        <v>86873984676</v>
      </c>
      <c r="H801" s="15">
        <v>1092597313853</v>
      </c>
    </row>
    <row r="802" spans="2:8" x14ac:dyDescent="0.25">
      <c r="B802">
        <v>2020</v>
      </c>
      <c r="C802" t="s">
        <v>8</v>
      </c>
      <c r="D802" s="2">
        <v>44095</v>
      </c>
      <c r="E802" s="15">
        <v>771687206490</v>
      </c>
      <c r="F802" s="15">
        <v>115002545783</v>
      </c>
      <c r="G802" s="15">
        <v>52929002330</v>
      </c>
      <c r="H802" s="15">
        <v>939618754603</v>
      </c>
    </row>
    <row r="803" spans="2:8" x14ac:dyDescent="0.25">
      <c r="B803">
        <v>2020</v>
      </c>
      <c r="C803" t="s">
        <v>8</v>
      </c>
      <c r="D803" s="2">
        <v>44096</v>
      </c>
      <c r="E803" s="15">
        <v>507424775774</v>
      </c>
      <c r="F803" s="15">
        <v>136439696466</v>
      </c>
      <c r="G803" s="15">
        <v>40302505243</v>
      </c>
      <c r="H803" s="15">
        <v>684166977483</v>
      </c>
    </row>
    <row r="804" spans="2:8" x14ac:dyDescent="0.25">
      <c r="B804">
        <v>2020</v>
      </c>
      <c r="C804" t="s">
        <v>8</v>
      </c>
      <c r="D804" s="2">
        <v>44097</v>
      </c>
      <c r="E804" s="15">
        <v>778000759352</v>
      </c>
      <c r="F804" s="15">
        <v>346707531064</v>
      </c>
      <c r="G804" s="15">
        <v>54785142210</v>
      </c>
      <c r="H804" s="15">
        <v>1179493432626</v>
      </c>
    </row>
    <row r="805" spans="2:8" x14ac:dyDescent="0.25">
      <c r="B805">
        <v>2020</v>
      </c>
      <c r="C805" t="s">
        <v>8</v>
      </c>
      <c r="D805" s="2">
        <v>44098</v>
      </c>
      <c r="E805" s="15">
        <v>861765287478</v>
      </c>
      <c r="F805" s="15">
        <v>206053691388</v>
      </c>
      <c r="G805" s="15">
        <v>117806442459</v>
      </c>
      <c r="H805" s="15">
        <v>1185625421325</v>
      </c>
    </row>
    <row r="806" spans="2:8" x14ac:dyDescent="0.25">
      <c r="B806">
        <v>2020</v>
      </c>
      <c r="C806" t="s">
        <v>8</v>
      </c>
      <c r="D806" s="2">
        <v>44099</v>
      </c>
      <c r="E806" s="15">
        <v>647508553996</v>
      </c>
      <c r="F806" s="15">
        <v>209182216358</v>
      </c>
      <c r="G806" s="15">
        <v>54815042283</v>
      </c>
      <c r="H806" s="15">
        <v>911505812637</v>
      </c>
    </row>
    <row r="807" spans="2:8" x14ac:dyDescent="0.25">
      <c r="B807">
        <v>2020</v>
      </c>
      <c r="C807" t="s">
        <v>8</v>
      </c>
      <c r="D807" s="2">
        <v>44100</v>
      </c>
      <c r="E807" s="15">
        <v>760970066785</v>
      </c>
      <c r="F807" s="15">
        <v>181258255121</v>
      </c>
      <c r="G807" s="15">
        <v>62578968943</v>
      </c>
      <c r="H807" s="15">
        <v>1004807290849</v>
      </c>
    </row>
    <row r="808" spans="2:8" x14ac:dyDescent="0.25">
      <c r="B808">
        <v>2020</v>
      </c>
      <c r="C808" t="s">
        <v>8</v>
      </c>
      <c r="D808" s="2">
        <v>44101</v>
      </c>
      <c r="E808" s="15">
        <v>749806396868</v>
      </c>
      <c r="F808" s="15">
        <v>137243969343</v>
      </c>
      <c r="G808" s="15">
        <v>39774305256</v>
      </c>
      <c r="H808" s="15">
        <v>926824671467</v>
      </c>
    </row>
    <row r="809" spans="2:8" x14ac:dyDescent="0.25">
      <c r="B809">
        <v>2020</v>
      </c>
      <c r="C809" t="s">
        <v>8</v>
      </c>
      <c r="D809" s="2">
        <v>44102</v>
      </c>
      <c r="E809" s="15">
        <v>748500902031</v>
      </c>
      <c r="F809" s="15">
        <v>201701135525</v>
      </c>
      <c r="G809" s="15">
        <v>43093953910</v>
      </c>
      <c r="H809" s="15">
        <v>993295991466</v>
      </c>
    </row>
    <row r="810" spans="2:8" x14ac:dyDescent="0.25">
      <c r="B810">
        <v>2020</v>
      </c>
      <c r="C810" t="s">
        <v>8</v>
      </c>
      <c r="D810" s="2">
        <v>44103</v>
      </c>
      <c r="E810" s="15">
        <v>865826857853</v>
      </c>
      <c r="F810" s="15">
        <v>186469450033</v>
      </c>
      <c r="G810" s="15">
        <v>65120106251</v>
      </c>
      <c r="H810" s="15">
        <v>1117416414137</v>
      </c>
    </row>
    <row r="811" spans="2:8" x14ac:dyDescent="0.25">
      <c r="B811">
        <v>2020</v>
      </c>
      <c r="C811" t="s">
        <v>8</v>
      </c>
      <c r="D811" s="2">
        <v>44104</v>
      </c>
      <c r="E811" s="15">
        <v>933830847132</v>
      </c>
      <c r="F811" s="15">
        <v>205012356417</v>
      </c>
      <c r="G811" s="15">
        <v>123802450759</v>
      </c>
      <c r="H811" s="15">
        <v>1262645654308</v>
      </c>
    </row>
    <row r="812" spans="2:8" x14ac:dyDescent="0.25">
      <c r="B812">
        <v>2020</v>
      </c>
      <c r="C812" t="s">
        <v>9</v>
      </c>
      <c r="D812" s="2">
        <v>44105</v>
      </c>
      <c r="E812" s="15">
        <v>813837023256</v>
      </c>
      <c r="F812" s="15">
        <v>189682021484</v>
      </c>
      <c r="G812" s="15">
        <v>95893504945</v>
      </c>
      <c r="H812" s="15">
        <v>1099412549685</v>
      </c>
    </row>
    <row r="813" spans="2:8" x14ac:dyDescent="0.25">
      <c r="B813">
        <v>2020</v>
      </c>
      <c r="C813" t="s">
        <v>9</v>
      </c>
      <c r="D813" s="2">
        <v>44106</v>
      </c>
      <c r="E813" s="15">
        <v>747950703235</v>
      </c>
      <c r="F813" s="15">
        <v>213724769623</v>
      </c>
      <c r="G813" s="15">
        <v>39439566310</v>
      </c>
      <c r="H813" s="15">
        <v>1001115039168</v>
      </c>
    </row>
    <row r="814" spans="2:8" x14ac:dyDescent="0.25">
      <c r="B814">
        <v>2020</v>
      </c>
      <c r="C814" t="s">
        <v>9</v>
      </c>
      <c r="D814" s="2">
        <v>44107</v>
      </c>
      <c r="E814" s="15">
        <v>877489264015</v>
      </c>
      <c r="F814" s="15">
        <v>214287460349</v>
      </c>
      <c r="G814" s="15">
        <v>92854250548</v>
      </c>
      <c r="H814" s="15">
        <v>1184630974912</v>
      </c>
    </row>
    <row r="815" spans="2:8" x14ac:dyDescent="0.25">
      <c r="B815">
        <v>2020</v>
      </c>
      <c r="C815" t="s">
        <v>9</v>
      </c>
      <c r="D815" s="2">
        <v>44108</v>
      </c>
      <c r="E815" s="15">
        <v>1027584441998</v>
      </c>
      <c r="F815" s="15">
        <v>263648572269</v>
      </c>
      <c r="G815" s="15">
        <v>70855359857</v>
      </c>
      <c r="H815" s="15">
        <v>1362088374124</v>
      </c>
    </row>
    <row r="816" spans="2:8" x14ac:dyDescent="0.25">
      <c r="B816">
        <v>2020</v>
      </c>
      <c r="C816" t="s">
        <v>9</v>
      </c>
      <c r="D816" s="2">
        <v>44109</v>
      </c>
      <c r="E816" s="15">
        <v>606137032531</v>
      </c>
      <c r="F816" s="15">
        <v>138383953755</v>
      </c>
      <c r="G816" s="15">
        <v>41811288171</v>
      </c>
      <c r="H816" s="15">
        <v>786332274457</v>
      </c>
    </row>
    <row r="817" spans="2:8" x14ac:dyDescent="0.25">
      <c r="B817">
        <v>2020</v>
      </c>
      <c r="C817" t="s">
        <v>9</v>
      </c>
      <c r="D817" s="2">
        <v>44110</v>
      </c>
      <c r="E817" s="15">
        <v>448449454194</v>
      </c>
      <c r="F817" s="15">
        <v>137243969343</v>
      </c>
      <c r="G817" s="15">
        <v>70073237640</v>
      </c>
      <c r="H817" s="15">
        <v>655766661177</v>
      </c>
    </row>
    <row r="818" spans="2:8" x14ac:dyDescent="0.25">
      <c r="B818">
        <v>2020</v>
      </c>
      <c r="C818" t="s">
        <v>9</v>
      </c>
      <c r="D818" s="2">
        <v>44111</v>
      </c>
      <c r="E818" s="15">
        <v>683250306185</v>
      </c>
      <c r="F818" s="15">
        <v>161476714884</v>
      </c>
      <c r="G818" s="15">
        <v>45494664099</v>
      </c>
      <c r="H818" s="15">
        <v>890221685168</v>
      </c>
    </row>
    <row r="819" spans="2:8" x14ac:dyDescent="0.25">
      <c r="B819">
        <v>2020</v>
      </c>
      <c r="C819" t="s">
        <v>9</v>
      </c>
      <c r="D819" s="2">
        <v>44112</v>
      </c>
      <c r="E819" s="15">
        <v>852752628484</v>
      </c>
      <c r="F819" s="15">
        <v>112586945729</v>
      </c>
      <c r="G819" s="15">
        <v>61066346279</v>
      </c>
      <c r="H819" s="15">
        <v>1026405920492</v>
      </c>
    </row>
    <row r="820" spans="2:8" x14ac:dyDescent="0.25">
      <c r="B820">
        <v>2020</v>
      </c>
      <c r="C820" t="s">
        <v>9</v>
      </c>
      <c r="D820" s="2">
        <v>44113</v>
      </c>
      <c r="E820" s="15">
        <v>587529697280</v>
      </c>
      <c r="F820" s="15">
        <v>194414572151</v>
      </c>
      <c r="G820" s="15">
        <v>50919224346</v>
      </c>
      <c r="H820" s="15">
        <v>832863493777</v>
      </c>
    </row>
    <row r="821" spans="2:8" x14ac:dyDescent="0.25">
      <c r="B821">
        <v>2020</v>
      </c>
      <c r="C821" t="s">
        <v>9</v>
      </c>
      <c r="D821" s="2">
        <v>44114</v>
      </c>
      <c r="E821" s="15">
        <v>395161922204</v>
      </c>
      <c r="F821" s="15">
        <v>142166517412</v>
      </c>
      <c r="G821" s="15">
        <v>45604384640</v>
      </c>
      <c r="H821" s="15">
        <v>582932824256</v>
      </c>
    </row>
    <row r="822" spans="2:8" x14ac:dyDescent="0.25">
      <c r="B822">
        <v>2020</v>
      </c>
      <c r="C822" t="s">
        <v>9</v>
      </c>
      <c r="D822" s="2">
        <v>44115</v>
      </c>
      <c r="E822" s="15">
        <v>977972711242</v>
      </c>
      <c r="F822" s="15">
        <v>179836925346</v>
      </c>
      <c r="G822" s="15">
        <v>55383651491</v>
      </c>
      <c r="H822" s="15">
        <v>1213193288079</v>
      </c>
    </row>
    <row r="823" spans="2:8" x14ac:dyDescent="0.25">
      <c r="B823">
        <v>2020</v>
      </c>
      <c r="C823" t="s">
        <v>9</v>
      </c>
      <c r="D823" s="2">
        <v>44116</v>
      </c>
      <c r="E823" s="15">
        <v>3940182936483</v>
      </c>
      <c r="F823" s="15">
        <v>1053408702439</v>
      </c>
      <c r="G823" s="15">
        <v>1586344666643</v>
      </c>
      <c r="H823" s="15">
        <v>6579936305565</v>
      </c>
    </row>
    <row r="824" spans="2:8" x14ac:dyDescent="0.25">
      <c r="B824">
        <v>2020</v>
      </c>
      <c r="C824" t="s">
        <v>9</v>
      </c>
      <c r="D824" s="2">
        <v>44117</v>
      </c>
      <c r="E824" s="15">
        <v>928039949121</v>
      </c>
      <c r="F824" s="15">
        <v>197681509774</v>
      </c>
      <c r="G824" s="15">
        <v>75067513635</v>
      </c>
      <c r="H824" s="15">
        <v>1200788972530</v>
      </c>
    </row>
    <row r="825" spans="2:8" x14ac:dyDescent="0.25">
      <c r="B825">
        <v>2020</v>
      </c>
      <c r="C825" t="s">
        <v>9</v>
      </c>
      <c r="D825" s="2">
        <v>44118</v>
      </c>
      <c r="E825" s="15">
        <v>628415659843</v>
      </c>
      <c r="F825" s="15">
        <v>224793896654</v>
      </c>
      <c r="G825" s="15">
        <v>59435266407</v>
      </c>
      <c r="H825" s="15">
        <v>912644822904</v>
      </c>
    </row>
    <row r="826" spans="2:8" x14ac:dyDescent="0.25">
      <c r="B826">
        <v>2020</v>
      </c>
      <c r="C826" t="s">
        <v>9</v>
      </c>
      <c r="D826" s="2">
        <v>44119</v>
      </c>
      <c r="E826" s="15">
        <v>704770375943</v>
      </c>
      <c r="F826" s="15">
        <v>94606730071</v>
      </c>
      <c r="G826" s="15">
        <v>63043003913</v>
      </c>
      <c r="H826" s="15">
        <v>862420109927</v>
      </c>
    </row>
    <row r="827" spans="2:8" x14ac:dyDescent="0.25">
      <c r="B827">
        <v>2020</v>
      </c>
      <c r="C827" t="s">
        <v>9</v>
      </c>
      <c r="D827" s="2">
        <v>44120</v>
      </c>
      <c r="E827" s="15">
        <v>684898782249</v>
      </c>
      <c r="F827" s="15">
        <v>277184884103</v>
      </c>
      <c r="G827" s="15">
        <v>82804854837</v>
      </c>
      <c r="H827" s="15">
        <v>1044888521189</v>
      </c>
    </row>
    <row r="828" spans="2:8" x14ac:dyDescent="0.25">
      <c r="B828">
        <v>2020</v>
      </c>
      <c r="C828" t="s">
        <v>9</v>
      </c>
      <c r="D828" s="2">
        <v>44121</v>
      </c>
      <c r="E828" s="15">
        <v>904372371962</v>
      </c>
      <c r="F828" s="15">
        <v>297916411350</v>
      </c>
      <c r="G828" s="15">
        <v>75953449409</v>
      </c>
      <c r="H828" s="15">
        <v>1278242232721</v>
      </c>
    </row>
    <row r="829" spans="2:8" x14ac:dyDescent="0.25">
      <c r="B829">
        <v>2020</v>
      </c>
      <c r="C829" t="s">
        <v>9</v>
      </c>
      <c r="D829" s="2">
        <v>44122</v>
      </c>
      <c r="E829" s="15">
        <v>901330426259</v>
      </c>
      <c r="F829" s="15">
        <v>218077325486</v>
      </c>
      <c r="G829" s="15">
        <v>46159660978</v>
      </c>
      <c r="H829" s="15">
        <v>1165567412723</v>
      </c>
    </row>
    <row r="830" spans="2:8" x14ac:dyDescent="0.25">
      <c r="B830">
        <v>2020</v>
      </c>
      <c r="C830" t="s">
        <v>9</v>
      </c>
      <c r="D830" s="2">
        <v>44123</v>
      </c>
      <c r="E830" s="15">
        <v>1120958807284</v>
      </c>
      <c r="F830" s="15">
        <v>285663016638</v>
      </c>
      <c r="G830" s="15">
        <v>59541151426</v>
      </c>
      <c r="H830" s="15">
        <v>1466162975348</v>
      </c>
    </row>
    <row r="831" spans="2:8" x14ac:dyDescent="0.25">
      <c r="B831">
        <v>2020</v>
      </c>
      <c r="C831" t="s">
        <v>9</v>
      </c>
      <c r="D831" s="2">
        <v>44124</v>
      </c>
      <c r="E831" s="15">
        <v>668527801243</v>
      </c>
      <c r="F831" s="15">
        <v>136249699064</v>
      </c>
      <c r="G831" s="15">
        <v>93637076734</v>
      </c>
      <c r="H831" s="15">
        <v>898414577041</v>
      </c>
    </row>
    <row r="832" spans="2:8" x14ac:dyDescent="0.25">
      <c r="B832">
        <v>2020</v>
      </c>
      <c r="C832" t="s">
        <v>9</v>
      </c>
      <c r="D832" s="2">
        <v>44125</v>
      </c>
      <c r="E832" s="15">
        <v>523918915663</v>
      </c>
      <c r="F832" s="15">
        <v>247605312420</v>
      </c>
      <c r="G832" s="15">
        <v>64047335955</v>
      </c>
      <c r="H832" s="15">
        <v>835571564038</v>
      </c>
    </row>
    <row r="833" spans="2:8" x14ac:dyDescent="0.25">
      <c r="B833">
        <v>2020</v>
      </c>
      <c r="C833" t="s">
        <v>9</v>
      </c>
      <c r="D833" s="2">
        <v>44126</v>
      </c>
      <c r="E833" s="15">
        <v>699957588980</v>
      </c>
      <c r="F833" s="15">
        <v>157215506982</v>
      </c>
      <c r="G833" s="15">
        <v>74689834018</v>
      </c>
      <c r="H833" s="15">
        <v>931862929980</v>
      </c>
    </row>
    <row r="834" spans="2:8" x14ac:dyDescent="0.25">
      <c r="B834">
        <v>2020</v>
      </c>
      <c r="C834" t="s">
        <v>9</v>
      </c>
      <c r="D834" s="2">
        <v>44127</v>
      </c>
      <c r="E834" s="15">
        <v>808384246332</v>
      </c>
      <c r="F834" s="15">
        <v>206857964265</v>
      </c>
      <c r="G834" s="15">
        <v>82716541467</v>
      </c>
      <c r="H834" s="15">
        <v>1097958752064</v>
      </c>
    </row>
    <row r="835" spans="2:8" x14ac:dyDescent="0.25">
      <c r="B835">
        <v>2020</v>
      </c>
      <c r="C835" t="s">
        <v>9</v>
      </c>
      <c r="D835" s="2">
        <v>44128</v>
      </c>
      <c r="E835" s="15">
        <v>678266972512</v>
      </c>
      <c r="F835" s="15">
        <v>87177233987</v>
      </c>
      <c r="G835" s="15">
        <v>59941439757</v>
      </c>
      <c r="H835" s="15">
        <v>825385646256</v>
      </c>
    </row>
    <row r="836" spans="2:8" x14ac:dyDescent="0.25">
      <c r="B836">
        <v>2020</v>
      </c>
      <c r="C836" t="s">
        <v>9</v>
      </c>
      <c r="D836" s="2">
        <v>44129</v>
      </c>
      <c r="E836" s="15">
        <v>867762551536</v>
      </c>
      <c r="F836" s="15">
        <v>163186691502</v>
      </c>
      <c r="G836" s="15">
        <v>76343363119</v>
      </c>
      <c r="H836" s="15">
        <v>1107292606157</v>
      </c>
    </row>
    <row r="837" spans="2:8" x14ac:dyDescent="0.25">
      <c r="B837">
        <v>2020</v>
      </c>
      <c r="C837" t="s">
        <v>9</v>
      </c>
      <c r="D837" s="2">
        <v>44130</v>
      </c>
      <c r="E837" s="15">
        <v>818447468173</v>
      </c>
      <c r="F837" s="15">
        <v>257450408558</v>
      </c>
      <c r="G837" s="15">
        <v>74398928132</v>
      </c>
      <c r="H837" s="15">
        <v>1150296804863</v>
      </c>
    </row>
    <row r="838" spans="2:8" x14ac:dyDescent="0.25">
      <c r="B838">
        <v>2020</v>
      </c>
      <c r="C838" t="s">
        <v>9</v>
      </c>
      <c r="D838" s="2">
        <v>44131</v>
      </c>
      <c r="E838" s="15">
        <v>372922164416</v>
      </c>
      <c r="F838" s="15">
        <v>137813961549</v>
      </c>
      <c r="G838" s="15">
        <v>52174822162</v>
      </c>
      <c r="H838" s="15">
        <v>562910948127</v>
      </c>
    </row>
    <row r="839" spans="2:8" x14ac:dyDescent="0.25">
      <c r="B839">
        <v>2020</v>
      </c>
      <c r="C839" t="s">
        <v>9</v>
      </c>
      <c r="D839" s="2">
        <v>44132</v>
      </c>
      <c r="E839" s="15">
        <v>701185408588</v>
      </c>
      <c r="F839" s="15">
        <v>109038662743</v>
      </c>
      <c r="G839" s="15">
        <v>66531265723</v>
      </c>
      <c r="H839" s="15">
        <v>876755337054</v>
      </c>
    </row>
    <row r="840" spans="2:8" x14ac:dyDescent="0.25">
      <c r="B840">
        <v>2020</v>
      </c>
      <c r="C840" t="s">
        <v>9</v>
      </c>
      <c r="D840" s="2">
        <v>44133</v>
      </c>
      <c r="E840" s="15">
        <v>727731835929</v>
      </c>
      <c r="F840" s="15">
        <v>200378455191</v>
      </c>
      <c r="G840" s="15">
        <v>92605478828</v>
      </c>
      <c r="H840" s="15">
        <v>1020715769948</v>
      </c>
    </row>
    <row r="841" spans="2:8" x14ac:dyDescent="0.25">
      <c r="B841">
        <v>2020</v>
      </c>
      <c r="C841" t="s">
        <v>9</v>
      </c>
      <c r="D841" s="2">
        <v>44134</v>
      </c>
      <c r="E841" s="15">
        <v>599397957159</v>
      </c>
      <c r="F841" s="15">
        <v>160763789968</v>
      </c>
      <c r="G841" s="15">
        <v>63438691820</v>
      </c>
      <c r="H841" s="15">
        <v>823600438947</v>
      </c>
    </row>
    <row r="842" spans="2:8" x14ac:dyDescent="0.25">
      <c r="B842">
        <v>2020</v>
      </c>
      <c r="C842" t="s">
        <v>9</v>
      </c>
      <c r="D842" s="2">
        <v>44135</v>
      </c>
      <c r="E842" s="15">
        <v>824772887746</v>
      </c>
      <c r="F842" s="15">
        <v>183575205734</v>
      </c>
      <c r="G842" s="15">
        <v>41095029865</v>
      </c>
      <c r="H842" s="15">
        <v>1049443123345</v>
      </c>
    </row>
    <row r="843" spans="2:8" x14ac:dyDescent="0.25">
      <c r="B843">
        <v>2020</v>
      </c>
      <c r="C843" t="s">
        <v>10</v>
      </c>
      <c r="D843" s="2">
        <v>44136</v>
      </c>
      <c r="E843" s="15">
        <v>812586606297</v>
      </c>
      <c r="F843" s="15">
        <v>182913865567</v>
      </c>
      <c r="G843" s="15">
        <v>76237820410</v>
      </c>
      <c r="H843" s="15">
        <v>1071738292274</v>
      </c>
    </row>
    <row r="844" spans="2:8" x14ac:dyDescent="0.25">
      <c r="B844">
        <v>2020</v>
      </c>
      <c r="C844" t="s">
        <v>10</v>
      </c>
      <c r="D844" s="2">
        <v>44137</v>
      </c>
      <c r="E844" s="15">
        <v>1040503946424</v>
      </c>
      <c r="F844" s="15">
        <v>299192026992</v>
      </c>
      <c r="G844" s="15">
        <v>80792054524</v>
      </c>
      <c r="H844" s="15">
        <v>1420488027940</v>
      </c>
    </row>
    <row r="845" spans="2:8" x14ac:dyDescent="0.25">
      <c r="B845">
        <v>2020</v>
      </c>
      <c r="C845" t="s">
        <v>10</v>
      </c>
      <c r="D845" s="2">
        <v>44138</v>
      </c>
      <c r="E845" s="15">
        <v>955579185835</v>
      </c>
      <c r="F845" s="15">
        <v>176145709650</v>
      </c>
      <c r="G845" s="15">
        <v>83237263056</v>
      </c>
      <c r="H845" s="15">
        <v>1214962158541</v>
      </c>
    </row>
    <row r="846" spans="2:8" x14ac:dyDescent="0.25">
      <c r="B846">
        <v>2020</v>
      </c>
      <c r="C846" t="s">
        <v>10</v>
      </c>
      <c r="D846" s="2">
        <v>44139</v>
      </c>
      <c r="E846" s="15">
        <v>585730237464</v>
      </c>
      <c r="F846" s="15">
        <v>184759473415</v>
      </c>
      <c r="G846" s="15">
        <v>35019056728</v>
      </c>
      <c r="H846" s="15">
        <v>805508767607</v>
      </c>
    </row>
    <row r="847" spans="2:8" x14ac:dyDescent="0.25">
      <c r="B847">
        <v>2020</v>
      </c>
      <c r="C847" t="s">
        <v>10</v>
      </c>
      <c r="D847" s="2">
        <v>44140</v>
      </c>
      <c r="E847" s="15">
        <v>666975612704</v>
      </c>
      <c r="F847" s="15">
        <v>181258255121</v>
      </c>
      <c r="G847" s="15">
        <v>66378440812</v>
      </c>
      <c r="H847" s="15">
        <v>914612308637</v>
      </c>
    </row>
    <row r="848" spans="2:8" x14ac:dyDescent="0.25">
      <c r="B848">
        <v>2020</v>
      </c>
      <c r="C848" t="s">
        <v>10</v>
      </c>
      <c r="D848" s="2">
        <v>44141</v>
      </c>
      <c r="E848" s="15">
        <v>919856178501</v>
      </c>
      <c r="F848" s="15">
        <v>319967837508</v>
      </c>
      <c r="G848" s="15">
        <v>112240820504</v>
      </c>
      <c r="H848" s="15">
        <v>1352064836513</v>
      </c>
    </row>
    <row r="849" spans="2:8" x14ac:dyDescent="0.25">
      <c r="B849">
        <v>2020</v>
      </c>
      <c r="C849" t="s">
        <v>10</v>
      </c>
      <c r="D849" s="2">
        <v>44142</v>
      </c>
      <c r="E849" s="15">
        <v>568230806396</v>
      </c>
      <c r="F849" s="15">
        <v>202695405804</v>
      </c>
      <c r="G849" s="15">
        <v>71151204263</v>
      </c>
      <c r="H849" s="15">
        <v>842077416463</v>
      </c>
    </row>
    <row r="850" spans="2:8" x14ac:dyDescent="0.25">
      <c r="B850">
        <v>2020</v>
      </c>
      <c r="C850" t="s">
        <v>10</v>
      </c>
      <c r="D850" s="2">
        <v>44143</v>
      </c>
      <c r="E850" s="15">
        <v>610662476052</v>
      </c>
      <c r="F850" s="15">
        <v>170371824012</v>
      </c>
      <c r="G850" s="15">
        <v>64888431076</v>
      </c>
      <c r="H850" s="15">
        <v>845922731140</v>
      </c>
    </row>
    <row r="851" spans="2:8" x14ac:dyDescent="0.25">
      <c r="B851">
        <v>2020</v>
      </c>
      <c r="C851" t="s">
        <v>10</v>
      </c>
      <c r="D851" s="2">
        <v>44144</v>
      </c>
      <c r="E851" s="15">
        <v>600008704382</v>
      </c>
      <c r="F851" s="15">
        <v>188117758999</v>
      </c>
      <c r="G851" s="15">
        <v>57256157479</v>
      </c>
      <c r="H851" s="15">
        <v>845382620860</v>
      </c>
    </row>
    <row r="852" spans="2:8" x14ac:dyDescent="0.25">
      <c r="B852">
        <v>2020</v>
      </c>
      <c r="C852" t="s">
        <v>10</v>
      </c>
      <c r="D852" s="2">
        <v>44145</v>
      </c>
      <c r="E852" s="15">
        <v>998712347242</v>
      </c>
      <c r="F852" s="15">
        <v>134502740657</v>
      </c>
      <c r="G852" s="15">
        <v>72377000558</v>
      </c>
      <c r="H852" s="15">
        <v>1205592088457</v>
      </c>
    </row>
    <row r="853" spans="2:8" x14ac:dyDescent="0.25">
      <c r="B853">
        <v>2020</v>
      </c>
      <c r="C853" t="s">
        <v>10</v>
      </c>
      <c r="D853" s="2">
        <v>44146</v>
      </c>
      <c r="E853" s="15">
        <v>915933427385</v>
      </c>
      <c r="F853" s="15">
        <v>85565906810</v>
      </c>
      <c r="G853" s="15">
        <v>75709958519</v>
      </c>
      <c r="H853" s="15">
        <v>1077209292714</v>
      </c>
    </row>
    <row r="854" spans="2:8" x14ac:dyDescent="0.25">
      <c r="B854">
        <v>2020</v>
      </c>
      <c r="C854" t="s">
        <v>10</v>
      </c>
      <c r="D854" s="2">
        <v>44147</v>
      </c>
      <c r="E854" s="15">
        <v>6076373704570</v>
      </c>
      <c r="F854" s="15">
        <v>1589261691911</v>
      </c>
      <c r="G854" s="15">
        <v>2632674833111</v>
      </c>
      <c r="H854" s="15">
        <v>10298310229592</v>
      </c>
    </row>
    <row r="855" spans="2:8" x14ac:dyDescent="0.25">
      <c r="B855">
        <v>2020</v>
      </c>
      <c r="C855" t="s">
        <v>10</v>
      </c>
      <c r="D855" s="2">
        <v>44148</v>
      </c>
      <c r="E855" s="15">
        <v>719902722959</v>
      </c>
      <c r="F855" s="15">
        <v>170046195380</v>
      </c>
      <c r="G855" s="15">
        <v>79757681187</v>
      </c>
      <c r="H855" s="15">
        <v>969706599526</v>
      </c>
    </row>
    <row r="856" spans="2:8" x14ac:dyDescent="0.25">
      <c r="B856">
        <v>2020</v>
      </c>
      <c r="C856" t="s">
        <v>10</v>
      </c>
      <c r="D856" s="2">
        <v>44149</v>
      </c>
      <c r="E856" s="15">
        <v>1056651149396</v>
      </c>
      <c r="F856" s="15">
        <v>237858865723</v>
      </c>
      <c r="G856" s="15">
        <v>73621801161</v>
      </c>
      <c r="H856" s="15">
        <v>1368131816280</v>
      </c>
    </row>
    <row r="857" spans="2:8" x14ac:dyDescent="0.25">
      <c r="B857">
        <v>2020</v>
      </c>
      <c r="C857" t="s">
        <v>10</v>
      </c>
      <c r="D857" s="2">
        <v>44150</v>
      </c>
      <c r="E857" s="15">
        <v>859306045061</v>
      </c>
      <c r="F857" s="15">
        <v>166209265551</v>
      </c>
      <c r="G857" s="15">
        <v>48561047352</v>
      </c>
      <c r="H857" s="15">
        <v>1074076357964</v>
      </c>
    </row>
    <row r="858" spans="2:8" x14ac:dyDescent="0.25">
      <c r="B858">
        <v>2020</v>
      </c>
      <c r="C858" t="s">
        <v>10</v>
      </c>
      <c r="D858" s="2">
        <v>44151</v>
      </c>
      <c r="E858" s="15">
        <v>820311744839</v>
      </c>
      <c r="F858" s="15">
        <v>143207852383</v>
      </c>
      <c r="G858" s="15">
        <v>67728989419</v>
      </c>
      <c r="H858" s="15">
        <v>1031248586641</v>
      </c>
    </row>
    <row r="859" spans="2:8" x14ac:dyDescent="0.25">
      <c r="B859">
        <v>2020</v>
      </c>
      <c r="C859" t="s">
        <v>10</v>
      </c>
      <c r="D859" s="2">
        <v>44152</v>
      </c>
      <c r="E859" s="15">
        <v>810908805702</v>
      </c>
      <c r="F859" s="15">
        <v>180026922748</v>
      </c>
      <c r="G859" s="15">
        <v>84189801182</v>
      </c>
      <c r="H859" s="15">
        <v>1075125529632</v>
      </c>
    </row>
    <row r="860" spans="2:8" x14ac:dyDescent="0.25">
      <c r="B860">
        <v>2020</v>
      </c>
      <c r="C860" t="s">
        <v>10</v>
      </c>
      <c r="D860" s="2">
        <v>44153</v>
      </c>
      <c r="E860" s="15">
        <v>1018332729947</v>
      </c>
      <c r="F860" s="15">
        <v>198767128014</v>
      </c>
      <c r="G860" s="15">
        <v>85249387184</v>
      </c>
      <c r="H860" s="15">
        <v>1302349245145</v>
      </c>
    </row>
    <row r="861" spans="2:8" x14ac:dyDescent="0.25">
      <c r="B861">
        <v>2020</v>
      </c>
      <c r="C861" t="s">
        <v>10</v>
      </c>
      <c r="D861" s="2">
        <v>44154</v>
      </c>
      <c r="E861" s="15">
        <v>572138877891</v>
      </c>
      <c r="F861" s="15">
        <v>109608654949</v>
      </c>
      <c r="G861" s="15">
        <v>70368378077</v>
      </c>
      <c r="H861" s="15">
        <v>752115910917</v>
      </c>
    </row>
    <row r="862" spans="2:8" x14ac:dyDescent="0.25">
      <c r="B862">
        <v>2020</v>
      </c>
      <c r="C862" t="s">
        <v>10</v>
      </c>
      <c r="D862" s="2">
        <v>44155</v>
      </c>
      <c r="E862" s="15">
        <v>725201945380</v>
      </c>
      <c r="F862" s="15">
        <v>143777844589</v>
      </c>
      <c r="G862" s="15">
        <v>103490358095</v>
      </c>
      <c r="H862" s="15">
        <v>972470148064</v>
      </c>
    </row>
    <row r="863" spans="2:8" x14ac:dyDescent="0.25">
      <c r="B863">
        <v>2020</v>
      </c>
      <c r="C863" t="s">
        <v>10</v>
      </c>
      <c r="D863" s="2">
        <v>44156</v>
      </c>
      <c r="E863" s="15">
        <v>851810739959</v>
      </c>
      <c r="F863" s="15">
        <v>193511649833</v>
      </c>
      <c r="G863" s="15">
        <v>113177759898</v>
      </c>
      <c r="H863" s="15">
        <v>1158500149690</v>
      </c>
    </row>
    <row r="864" spans="2:8" x14ac:dyDescent="0.25">
      <c r="B864">
        <v>2020</v>
      </c>
      <c r="C864" t="s">
        <v>10</v>
      </c>
      <c r="D864" s="2">
        <v>44157</v>
      </c>
      <c r="E864" s="15">
        <v>570020620154</v>
      </c>
      <c r="F864" s="15">
        <v>143299200344</v>
      </c>
      <c r="G864" s="15">
        <v>38116438838</v>
      </c>
      <c r="H864" s="15">
        <v>751436259336</v>
      </c>
    </row>
    <row r="865" spans="2:8" x14ac:dyDescent="0.25">
      <c r="B865">
        <v>2020</v>
      </c>
      <c r="C865" t="s">
        <v>10</v>
      </c>
      <c r="D865" s="2">
        <v>44158</v>
      </c>
      <c r="E865" s="15">
        <v>824180697752</v>
      </c>
      <c r="F865" s="15">
        <v>120685083460</v>
      </c>
      <c r="G865" s="15">
        <v>58531246275</v>
      </c>
      <c r="H865" s="15">
        <v>1003397027487</v>
      </c>
    </row>
    <row r="866" spans="2:8" x14ac:dyDescent="0.25">
      <c r="B866">
        <v>2020</v>
      </c>
      <c r="C866" t="s">
        <v>10</v>
      </c>
      <c r="D866" s="2">
        <v>44159</v>
      </c>
      <c r="E866" s="15">
        <v>697233715916</v>
      </c>
      <c r="F866" s="15">
        <v>167206317253</v>
      </c>
      <c r="G866" s="15">
        <v>76318556837</v>
      </c>
      <c r="H866" s="15">
        <v>940758590006</v>
      </c>
    </row>
    <row r="867" spans="2:8" x14ac:dyDescent="0.25">
      <c r="B867">
        <v>2020</v>
      </c>
      <c r="C867" t="s">
        <v>10</v>
      </c>
      <c r="D867" s="2">
        <v>44160</v>
      </c>
      <c r="E867" s="15">
        <v>1002073341845</v>
      </c>
      <c r="F867" s="15">
        <v>233224964497</v>
      </c>
      <c r="G867" s="15">
        <v>46897904318</v>
      </c>
      <c r="H867" s="15">
        <v>1282196210660</v>
      </c>
    </row>
    <row r="868" spans="2:8" x14ac:dyDescent="0.25">
      <c r="B868">
        <v>2020</v>
      </c>
      <c r="C868" t="s">
        <v>10</v>
      </c>
      <c r="D868" s="2">
        <v>44161</v>
      </c>
      <c r="E868" s="15">
        <v>782278190033</v>
      </c>
      <c r="F868" s="15">
        <v>255659166882</v>
      </c>
      <c r="G868" s="15">
        <v>82362987726</v>
      </c>
      <c r="H868" s="15">
        <v>1120300344641</v>
      </c>
    </row>
    <row r="869" spans="2:8" x14ac:dyDescent="0.25">
      <c r="B869">
        <v>2020</v>
      </c>
      <c r="C869" t="s">
        <v>10</v>
      </c>
      <c r="D869" s="2">
        <v>44162</v>
      </c>
      <c r="E869" s="15">
        <v>701654883502</v>
      </c>
      <c r="F869" s="15">
        <v>237197525556</v>
      </c>
      <c r="G869" s="15">
        <v>75107975368</v>
      </c>
      <c r="H869" s="15">
        <v>1013960384426</v>
      </c>
    </row>
    <row r="870" spans="2:8" x14ac:dyDescent="0.25">
      <c r="B870">
        <v>2020</v>
      </c>
      <c r="C870" t="s">
        <v>10</v>
      </c>
      <c r="D870" s="2">
        <v>44163</v>
      </c>
      <c r="E870" s="15">
        <v>822142770264</v>
      </c>
      <c r="F870" s="15">
        <v>213816117584</v>
      </c>
      <c r="G870" s="15">
        <v>59721233773</v>
      </c>
      <c r="H870" s="15">
        <v>1095680121621</v>
      </c>
    </row>
    <row r="871" spans="2:8" x14ac:dyDescent="0.25">
      <c r="B871">
        <v>2020</v>
      </c>
      <c r="C871" t="s">
        <v>10</v>
      </c>
      <c r="D871" s="2">
        <v>44164</v>
      </c>
      <c r="E871" s="15">
        <v>998824367481</v>
      </c>
      <c r="F871" s="15">
        <v>270281096956</v>
      </c>
      <c r="G871" s="15">
        <v>62707458462</v>
      </c>
      <c r="H871" s="15">
        <v>1331812922899</v>
      </c>
    </row>
    <row r="872" spans="2:8" x14ac:dyDescent="0.25">
      <c r="B872">
        <v>2020</v>
      </c>
      <c r="C872" t="s">
        <v>10</v>
      </c>
      <c r="D872" s="2">
        <v>44165</v>
      </c>
      <c r="E872" s="15">
        <v>1001147738593</v>
      </c>
      <c r="F872" s="15">
        <v>164265008262</v>
      </c>
      <c r="G872" s="15">
        <v>112143329842</v>
      </c>
      <c r="H872" s="15">
        <v>1277556076697</v>
      </c>
    </row>
    <row r="873" spans="2:8" x14ac:dyDescent="0.25">
      <c r="B873">
        <v>2020</v>
      </c>
      <c r="C873" t="s">
        <v>11</v>
      </c>
      <c r="D873" s="2">
        <v>44166</v>
      </c>
      <c r="E873" s="15">
        <v>435362734085</v>
      </c>
      <c r="F873" s="15">
        <v>118313766675</v>
      </c>
      <c r="G873" s="15">
        <v>69399428026</v>
      </c>
      <c r="H873" s="15">
        <v>623075928786</v>
      </c>
    </row>
    <row r="874" spans="2:8" x14ac:dyDescent="0.25">
      <c r="B874">
        <v>2020</v>
      </c>
      <c r="C874" t="s">
        <v>11</v>
      </c>
      <c r="D874" s="2">
        <v>44167</v>
      </c>
      <c r="E874" s="15">
        <v>1000586071801</v>
      </c>
      <c r="F874" s="15">
        <v>225181192938</v>
      </c>
      <c r="G874" s="15">
        <v>65276823410</v>
      </c>
      <c r="H874" s="15">
        <v>1291044088149</v>
      </c>
    </row>
    <row r="875" spans="2:8" x14ac:dyDescent="0.25">
      <c r="B875">
        <v>2020</v>
      </c>
      <c r="C875" t="s">
        <v>11</v>
      </c>
      <c r="D875" s="2">
        <v>44168</v>
      </c>
      <c r="E875" s="15">
        <v>1044940362884</v>
      </c>
      <c r="F875" s="15">
        <v>237577520360</v>
      </c>
      <c r="G875" s="15">
        <v>115500372083</v>
      </c>
      <c r="H875" s="15">
        <v>1398018255327</v>
      </c>
    </row>
    <row r="876" spans="2:8" x14ac:dyDescent="0.25">
      <c r="B876">
        <v>2020</v>
      </c>
      <c r="C876" t="s">
        <v>11</v>
      </c>
      <c r="D876" s="2">
        <v>44169</v>
      </c>
      <c r="E876" s="15">
        <v>580168046042</v>
      </c>
      <c r="F876" s="15">
        <v>161856709688</v>
      </c>
      <c r="G876" s="15">
        <v>63856072482</v>
      </c>
      <c r="H876" s="15">
        <v>805880828212</v>
      </c>
    </row>
    <row r="877" spans="2:8" x14ac:dyDescent="0.25">
      <c r="B877">
        <v>2020</v>
      </c>
      <c r="C877" t="s">
        <v>11</v>
      </c>
      <c r="D877" s="2">
        <v>44170</v>
      </c>
      <c r="E877" s="15">
        <v>857011661498</v>
      </c>
      <c r="F877" s="15">
        <v>376615512802</v>
      </c>
      <c r="G877" s="15">
        <v>135580694160</v>
      </c>
      <c r="H877" s="15">
        <v>1369207868460</v>
      </c>
    </row>
    <row r="878" spans="2:8" x14ac:dyDescent="0.25">
      <c r="B878">
        <v>2020</v>
      </c>
      <c r="C878" t="s">
        <v>11</v>
      </c>
      <c r="D878" s="2">
        <v>44171</v>
      </c>
      <c r="E878" s="15">
        <v>432318506282</v>
      </c>
      <c r="F878" s="15">
        <v>128440208176</v>
      </c>
      <c r="G878" s="15">
        <v>79851172628</v>
      </c>
      <c r="H878" s="15">
        <v>640609887086</v>
      </c>
    </row>
    <row r="879" spans="2:8" x14ac:dyDescent="0.25">
      <c r="B879">
        <v>2020</v>
      </c>
      <c r="C879" t="s">
        <v>11</v>
      </c>
      <c r="D879" s="2">
        <v>44172</v>
      </c>
      <c r="E879" s="15">
        <v>883808352078</v>
      </c>
      <c r="F879" s="15">
        <v>89918462673</v>
      </c>
      <c r="G879" s="15">
        <v>116917055069</v>
      </c>
      <c r="H879" s="15">
        <v>1090643869820</v>
      </c>
    </row>
    <row r="880" spans="2:8" x14ac:dyDescent="0.25">
      <c r="B880">
        <v>2020</v>
      </c>
      <c r="C880" t="s">
        <v>11</v>
      </c>
      <c r="D880" s="2">
        <v>44173</v>
      </c>
      <c r="E880" s="15">
        <v>930470924754</v>
      </c>
      <c r="F880" s="15">
        <v>180786912356</v>
      </c>
      <c r="G880" s="15">
        <v>111916885466</v>
      </c>
      <c r="H880" s="15">
        <v>1223174722576</v>
      </c>
    </row>
    <row r="881" spans="2:8" x14ac:dyDescent="0.25">
      <c r="B881">
        <v>2020</v>
      </c>
      <c r="C881" t="s">
        <v>11</v>
      </c>
      <c r="D881" s="2">
        <v>44174</v>
      </c>
      <c r="E881" s="15">
        <v>864397147637</v>
      </c>
      <c r="F881" s="15">
        <v>220964268305</v>
      </c>
      <c r="G881" s="15">
        <v>123332557096</v>
      </c>
      <c r="H881" s="15">
        <v>1208693973038</v>
      </c>
    </row>
    <row r="882" spans="2:8" x14ac:dyDescent="0.25">
      <c r="B882">
        <v>2020</v>
      </c>
      <c r="C882" t="s">
        <v>11</v>
      </c>
      <c r="D882" s="2">
        <v>44175</v>
      </c>
      <c r="E882" s="15">
        <v>1019353133584</v>
      </c>
      <c r="F882" s="15">
        <v>227922421624</v>
      </c>
      <c r="G882" s="15">
        <v>88665701732</v>
      </c>
      <c r="H882" s="15">
        <v>1335941256940</v>
      </c>
    </row>
    <row r="883" spans="2:8" x14ac:dyDescent="0.25">
      <c r="B883">
        <v>2020</v>
      </c>
      <c r="C883" t="s">
        <v>11</v>
      </c>
      <c r="D883" s="2">
        <v>44176</v>
      </c>
      <c r="E883" s="15">
        <v>864748089729</v>
      </c>
      <c r="F883" s="15">
        <v>147849055089</v>
      </c>
      <c r="G883" s="15">
        <v>60129543893</v>
      </c>
      <c r="H883" s="15">
        <v>1072726688711</v>
      </c>
    </row>
    <row r="884" spans="2:8" x14ac:dyDescent="0.25">
      <c r="B884">
        <v>2020</v>
      </c>
      <c r="C884" t="s">
        <v>11</v>
      </c>
      <c r="D884" s="2">
        <v>44177</v>
      </c>
      <c r="E884" s="15">
        <v>5840337973337</v>
      </c>
      <c r="F884" s="15">
        <v>1660393736716</v>
      </c>
      <c r="G884" s="15">
        <v>2620136715079</v>
      </c>
      <c r="H884" s="15">
        <v>10120868425132</v>
      </c>
    </row>
    <row r="885" spans="2:8" x14ac:dyDescent="0.25">
      <c r="B885">
        <v>2020</v>
      </c>
      <c r="C885" t="s">
        <v>11</v>
      </c>
      <c r="D885" s="2">
        <v>44178</v>
      </c>
      <c r="E885" s="15">
        <v>1099507612926</v>
      </c>
      <c r="F885" s="15">
        <v>216703060403</v>
      </c>
      <c r="G885" s="15">
        <v>84073362938</v>
      </c>
      <c r="H885" s="15">
        <v>1400284036267</v>
      </c>
    </row>
    <row r="886" spans="2:8" x14ac:dyDescent="0.25">
      <c r="B886">
        <v>2020</v>
      </c>
      <c r="C886" t="s">
        <v>11</v>
      </c>
      <c r="D886" s="2">
        <v>44179</v>
      </c>
      <c r="E886" s="15">
        <v>910031220797</v>
      </c>
      <c r="F886" s="15">
        <v>230483735811</v>
      </c>
      <c r="G886" s="15">
        <v>146517508565</v>
      </c>
      <c r="H886" s="15">
        <v>1287032465173</v>
      </c>
    </row>
    <row r="887" spans="2:8" x14ac:dyDescent="0.25">
      <c r="B887">
        <v>2020</v>
      </c>
      <c r="C887" t="s">
        <v>11</v>
      </c>
      <c r="D887" s="2">
        <v>44180</v>
      </c>
      <c r="E887" s="15">
        <v>862231522409</v>
      </c>
      <c r="F887" s="15">
        <v>162046707090</v>
      </c>
      <c r="G887" s="15">
        <v>97049277530</v>
      </c>
      <c r="H887" s="15">
        <v>1121327507029</v>
      </c>
    </row>
    <row r="888" spans="2:8" x14ac:dyDescent="0.25">
      <c r="B888">
        <v>2020</v>
      </c>
      <c r="C888" t="s">
        <v>11</v>
      </c>
      <c r="D888" s="2">
        <v>44181</v>
      </c>
      <c r="E888" s="15">
        <v>1012698335997</v>
      </c>
      <c r="F888" s="15">
        <v>242455785160</v>
      </c>
      <c r="G888" s="15">
        <v>91822990738</v>
      </c>
      <c r="H888" s="15">
        <v>1346977111895</v>
      </c>
    </row>
    <row r="889" spans="2:8" x14ac:dyDescent="0.25">
      <c r="B889">
        <v>2020</v>
      </c>
      <c r="C889" t="s">
        <v>11</v>
      </c>
      <c r="D889" s="2">
        <v>44182</v>
      </c>
      <c r="E889" s="15">
        <v>961009077036</v>
      </c>
      <c r="F889" s="15">
        <v>252155167165</v>
      </c>
      <c r="G889" s="15">
        <v>159156183026</v>
      </c>
      <c r="H889" s="15">
        <v>1372320427227</v>
      </c>
    </row>
    <row r="890" spans="2:8" x14ac:dyDescent="0.25">
      <c r="B890">
        <v>2020</v>
      </c>
      <c r="C890" t="s">
        <v>11</v>
      </c>
      <c r="D890" s="2">
        <v>44183</v>
      </c>
      <c r="E890" s="15">
        <v>1441590063864</v>
      </c>
      <c r="F890" s="15">
        <v>315570998376</v>
      </c>
      <c r="G890" s="15">
        <v>133728010117</v>
      </c>
      <c r="H890" s="15">
        <v>1890889072357</v>
      </c>
    </row>
    <row r="891" spans="2:8" x14ac:dyDescent="0.25">
      <c r="B891">
        <v>2020</v>
      </c>
      <c r="C891" t="s">
        <v>11</v>
      </c>
      <c r="D891" s="2">
        <v>44184</v>
      </c>
      <c r="E891" s="15">
        <v>1027511360375</v>
      </c>
      <c r="F891" s="15">
        <v>202505408402</v>
      </c>
      <c r="G891" s="15">
        <v>94255517857</v>
      </c>
      <c r="H891" s="15">
        <v>1324272286634</v>
      </c>
    </row>
    <row r="892" spans="2:8" x14ac:dyDescent="0.25">
      <c r="B892">
        <v>2020</v>
      </c>
      <c r="C892" t="s">
        <v>11</v>
      </c>
      <c r="D892" s="2">
        <v>44185</v>
      </c>
      <c r="E892" s="15">
        <v>913691833163</v>
      </c>
      <c r="F892" s="15">
        <v>141932236741</v>
      </c>
      <c r="G892" s="15">
        <v>88046306194</v>
      </c>
      <c r="H892" s="15">
        <v>1143670376098</v>
      </c>
    </row>
    <row r="893" spans="2:8" x14ac:dyDescent="0.25">
      <c r="B893">
        <v>2020</v>
      </c>
      <c r="C893" t="s">
        <v>11</v>
      </c>
      <c r="D893" s="2">
        <v>44186</v>
      </c>
      <c r="E893" s="15">
        <v>758909986517</v>
      </c>
      <c r="F893" s="15">
        <v>191012003298</v>
      </c>
      <c r="G893" s="15">
        <v>40552953610</v>
      </c>
      <c r="H893" s="15">
        <v>990474943425</v>
      </c>
    </row>
    <row r="894" spans="2:8" x14ac:dyDescent="0.25">
      <c r="B894">
        <v>2020</v>
      </c>
      <c r="C894" t="s">
        <v>11</v>
      </c>
      <c r="D894" s="2">
        <v>44187</v>
      </c>
      <c r="E894" s="15">
        <v>1064771893962</v>
      </c>
      <c r="F894" s="15">
        <v>200287107230</v>
      </c>
      <c r="G894" s="15">
        <v>100055027671</v>
      </c>
      <c r="H894" s="15">
        <v>1365114028863</v>
      </c>
    </row>
    <row r="895" spans="2:8" x14ac:dyDescent="0.25">
      <c r="B895">
        <v>2020</v>
      </c>
      <c r="C895" t="s">
        <v>11</v>
      </c>
      <c r="D895" s="2">
        <v>44188</v>
      </c>
      <c r="E895" s="15">
        <v>1114314581732</v>
      </c>
      <c r="F895" s="15">
        <v>241740078821</v>
      </c>
      <c r="G895" s="15">
        <v>138196872901</v>
      </c>
      <c r="H895" s="15">
        <v>1494251533454</v>
      </c>
    </row>
    <row r="896" spans="2:8" x14ac:dyDescent="0.25">
      <c r="B896">
        <v>2020</v>
      </c>
      <c r="C896" t="s">
        <v>11</v>
      </c>
      <c r="D896" s="2">
        <v>44189</v>
      </c>
      <c r="E896" s="15">
        <v>1156652770743</v>
      </c>
      <c r="F896" s="15">
        <v>262851600872</v>
      </c>
      <c r="G896" s="15">
        <v>90855763151</v>
      </c>
      <c r="H896" s="15">
        <v>1510360134766</v>
      </c>
    </row>
    <row r="897" spans="2:8" x14ac:dyDescent="0.25">
      <c r="B897">
        <v>2020</v>
      </c>
      <c r="C897" t="s">
        <v>11</v>
      </c>
      <c r="D897" s="2">
        <v>44190</v>
      </c>
      <c r="E897" s="15">
        <v>882166443378</v>
      </c>
      <c r="F897" s="15">
        <v>167250600522</v>
      </c>
      <c r="G897" s="15">
        <v>113865995866</v>
      </c>
      <c r="H897" s="15">
        <v>1163283039766</v>
      </c>
    </row>
    <row r="898" spans="2:8" x14ac:dyDescent="0.25">
      <c r="B898">
        <v>2020</v>
      </c>
      <c r="C898" t="s">
        <v>11</v>
      </c>
      <c r="D898" s="2">
        <v>44191</v>
      </c>
      <c r="E898" s="15">
        <v>1146864995192</v>
      </c>
      <c r="F898" s="15">
        <v>227162432016</v>
      </c>
      <c r="G898" s="15">
        <v>103247205301</v>
      </c>
      <c r="H898" s="15">
        <v>1477274632509</v>
      </c>
    </row>
    <row r="899" spans="2:8" x14ac:dyDescent="0.25">
      <c r="B899">
        <v>2020</v>
      </c>
      <c r="C899" t="s">
        <v>11</v>
      </c>
      <c r="D899" s="2">
        <v>44192</v>
      </c>
      <c r="E899" s="15">
        <v>681501580076</v>
      </c>
      <c r="F899" s="15">
        <v>233224964497</v>
      </c>
      <c r="G899" s="15">
        <v>49145600083</v>
      </c>
      <c r="H899" s="15">
        <v>963872144656</v>
      </c>
    </row>
    <row r="900" spans="2:8" x14ac:dyDescent="0.25">
      <c r="B900">
        <v>2020</v>
      </c>
      <c r="C900" t="s">
        <v>11</v>
      </c>
      <c r="D900" s="2">
        <v>44193</v>
      </c>
      <c r="E900" s="15">
        <v>800135786684</v>
      </c>
      <c r="F900" s="15">
        <v>190533359053</v>
      </c>
      <c r="G900" s="15">
        <v>94186346026</v>
      </c>
      <c r="H900" s="15">
        <v>1084855491763</v>
      </c>
    </row>
    <row r="901" spans="2:8" x14ac:dyDescent="0.25">
      <c r="B901">
        <v>2020</v>
      </c>
      <c r="C901" t="s">
        <v>11</v>
      </c>
      <c r="D901" s="2">
        <v>44194</v>
      </c>
      <c r="E901" s="15">
        <v>1146732182085</v>
      </c>
      <c r="F901" s="15">
        <v>209562211162</v>
      </c>
      <c r="G901" s="15">
        <v>128786208437</v>
      </c>
      <c r="H901" s="15">
        <v>1485080601684</v>
      </c>
    </row>
    <row r="902" spans="2:8" x14ac:dyDescent="0.25">
      <c r="B902">
        <v>2020</v>
      </c>
      <c r="C902" t="s">
        <v>11</v>
      </c>
      <c r="D902" s="2">
        <v>44195</v>
      </c>
      <c r="E902" s="15">
        <v>767725524158</v>
      </c>
      <c r="F902" s="15">
        <v>327012818731</v>
      </c>
      <c r="G902" s="15">
        <v>130033023776</v>
      </c>
      <c r="H902" s="15">
        <v>1224771366665</v>
      </c>
    </row>
    <row r="903" spans="2:8" x14ac:dyDescent="0.25">
      <c r="B903">
        <v>2020</v>
      </c>
      <c r="C903" t="s">
        <v>11</v>
      </c>
      <c r="D903" s="2">
        <v>44196</v>
      </c>
      <c r="E903" s="15">
        <v>1022410008152</v>
      </c>
      <c r="F903" s="15">
        <v>251866520322</v>
      </c>
      <c r="G903" s="15">
        <v>117411526149</v>
      </c>
      <c r="H903" s="15">
        <v>1391688054623</v>
      </c>
    </row>
    <row r="904" spans="2:8" x14ac:dyDescent="0.25">
      <c r="B904">
        <v>2021</v>
      </c>
      <c r="C904" t="s">
        <v>12</v>
      </c>
      <c r="D904" s="2">
        <v>44197</v>
      </c>
      <c r="E904" s="15">
        <v>970994640926</v>
      </c>
      <c r="F904" s="15">
        <v>199717115024</v>
      </c>
      <c r="G904" s="15">
        <v>115992835774</v>
      </c>
      <c r="H904" s="15">
        <v>1286704591724</v>
      </c>
    </row>
    <row r="905" spans="2:8" x14ac:dyDescent="0.25">
      <c r="B905">
        <v>2021</v>
      </c>
      <c r="C905" t="s">
        <v>12</v>
      </c>
      <c r="D905" s="2">
        <v>44198</v>
      </c>
      <c r="E905" s="15">
        <v>577976685028</v>
      </c>
      <c r="F905" s="15">
        <v>165639273345</v>
      </c>
      <c r="G905" s="15">
        <v>98276563203</v>
      </c>
      <c r="H905" s="15">
        <v>841892521576</v>
      </c>
    </row>
    <row r="906" spans="2:8" x14ac:dyDescent="0.25">
      <c r="B906">
        <v>2021</v>
      </c>
      <c r="C906" t="s">
        <v>12</v>
      </c>
      <c r="D906" s="2">
        <v>44199</v>
      </c>
      <c r="E906" s="15">
        <v>755343393062</v>
      </c>
      <c r="F906" s="15">
        <v>191673343465</v>
      </c>
      <c r="G906" s="15">
        <v>85513220933</v>
      </c>
      <c r="H906" s="15">
        <v>1032529957460</v>
      </c>
    </row>
    <row r="907" spans="2:8" x14ac:dyDescent="0.25">
      <c r="B907">
        <v>2021</v>
      </c>
      <c r="C907" t="s">
        <v>12</v>
      </c>
      <c r="D907" s="2">
        <v>44200</v>
      </c>
      <c r="E907" s="15">
        <v>885057547444</v>
      </c>
      <c r="F907" s="15">
        <v>318882219268</v>
      </c>
      <c r="G907" s="15">
        <v>75154629676</v>
      </c>
      <c r="H907" s="15">
        <v>1279094396388</v>
      </c>
    </row>
    <row r="908" spans="2:8" x14ac:dyDescent="0.25">
      <c r="B908">
        <v>2021</v>
      </c>
      <c r="C908" t="s">
        <v>12</v>
      </c>
      <c r="D908" s="2">
        <v>44201</v>
      </c>
      <c r="E908" s="15">
        <v>925374340031</v>
      </c>
      <c r="F908" s="15">
        <v>213172161800</v>
      </c>
      <c r="G908" s="15">
        <v>73907814337</v>
      </c>
      <c r="H908" s="15">
        <v>1212454316168</v>
      </c>
    </row>
    <row r="909" spans="2:8" x14ac:dyDescent="0.25">
      <c r="B909">
        <v>2021</v>
      </c>
      <c r="C909" t="s">
        <v>12</v>
      </c>
      <c r="D909" s="2">
        <v>44202</v>
      </c>
      <c r="E909" s="15">
        <v>1146079894024</v>
      </c>
      <c r="F909" s="15">
        <v>110459992518</v>
      </c>
      <c r="G909" s="15">
        <v>105295380244</v>
      </c>
      <c r="H909" s="15">
        <v>1361835266786</v>
      </c>
    </row>
    <row r="910" spans="2:8" x14ac:dyDescent="0.25">
      <c r="B910">
        <v>2021</v>
      </c>
      <c r="C910" t="s">
        <v>12</v>
      </c>
      <c r="D910" s="2">
        <v>44203</v>
      </c>
      <c r="E910" s="15">
        <v>874851380183</v>
      </c>
      <c r="F910" s="15">
        <v>137623964147</v>
      </c>
      <c r="G910" s="15">
        <v>106556878356</v>
      </c>
      <c r="H910" s="15">
        <v>1119032222686</v>
      </c>
    </row>
    <row r="911" spans="2:8" x14ac:dyDescent="0.25">
      <c r="B911">
        <v>2021</v>
      </c>
      <c r="C911" t="s">
        <v>12</v>
      </c>
      <c r="D911" s="2">
        <v>44204</v>
      </c>
      <c r="E911" s="15">
        <v>1056505084163</v>
      </c>
      <c r="F911" s="15">
        <v>222476946041</v>
      </c>
      <c r="G911" s="15">
        <v>92302624440</v>
      </c>
      <c r="H911" s="15">
        <v>1371284654644</v>
      </c>
    </row>
    <row r="912" spans="2:8" x14ac:dyDescent="0.25">
      <c r="B912">
        <v>2021</v>
      </c>
      <c r="C912" t="s">
        <v>12</v>
      </c>
      <c r="D912" s="2">
        <v>44205</v>
      </c>
      <c r="E912" s="15">
        <v>1073418836059</v>
      </c>
      <c r="F912" s="15">
        <v>198912842147</v>
      </c>
      <c r="G912" s="15">
        <v>114022078436</v>
      </c>
      <c r="H912" s="15">
        <v>1386353756642</v>
      </c>
    </row>
    <row r="913" spans="2:8" x14ac:dyDescent="0.25">
      <c r="B913">
        <v>2021</v>
      </c>
      <c r="C913" t="s">
        <v>12</v>
      </c>
      <c r="D913" s="2">
        <v>44206</v>
      </c>
      <c r="E913" s="15">
        <v>756588509117</v>
      </c>
      <c r="F913" s="15">
        <v>195364559161</v>
      </c>
      <c r="G913" s="15">
        <v>120995157128</v>
      </c>
      <c r="H913" s="15">
        <v>1072948225406</v>
      </c>
    </row>
    <row r="914" spans="2:8" x14ac:dyDescent="0.25">
      <c r="B914">
        <v>2021</v>
      </c>
      <c r="C914" t="s">
        <v>12</v>
      </c>
      <c r="D914" s="2">
        <v>44207</v>
      </c>
      <c r="E914" s="15">
        <v>1077954171791</v>
      </c>
      <c r="F914" s="15">
        <v>361475175271</v>
      </c>
      <c r="G914" s="15">
        <v>147029771724</v>
      </c>
      <c r="H914" s="15">
        <v>1586459118786</v>
      </c>
    </row>
    <row r="915" spans="2:8" x14ac:dyDescent="0.25">
      <c r="B915">
        <v>2021</v>
      </c>
      <c r="C915" t="s">
        <v>12</v>
      </c>
      <c r="D915" s="2">
        <v>44208</v>
      </c>
      <c r="E915" s="15">
        <v>3186993664212</v>
      </c>
      <c r="F915" s="15">
        <v>565822813612</v>
      </c>
      <c r="G915" s="15">
        <v>1245916239825</v>
      </c>
      <c r="H915" s="15">
        <v>4998732717649</v>
      </c>
    </row>
    <row r="916" spans="2:8" x14ac:dyDescent="0.25">
      <c r="B916">
        <v>2021</v>
      </c>
      <c r="C916" t="s">
        <v>12</v>
      </c>
      <c r="D916" s="2">
        <v>44209</v>
      </c>
      <c r="E916" s="15">
        <v>793935302144</v>
      </c>
      <c r="F916" s="15">
        <v>205399652701</v>
      </c>
      <c r="G916" s="15">
        <v>92663606541</v>
      </c>
      <c r="H916" s="15">
        <v>1091998561386</v>
      </c>
    </row>
    <row r="917" spans="2:8" x14ac:dyDescent="0.25">
      <c r="B917">
        <v>2021</v>
      </c>
      <c r="C917" t="s">
        <v>12</v>
      </c>
      <c r="D917" s="2">
        <v>44210</v>
      </c>
      <c r="E917" s="15">
        <v>933109555662</v>
      </c>
      <c r="F917" s="15">
        <v>198767128014</v>
      </c>
      <c r="G917" s="15">
        <v>101842923017</v>
      </c>
      <c r="H917" s="15">
        <v>1233719606693</v>
      </c>
    </row>
    <row r="918" spans="2:8" x14ac:dyDescent="0.25">
      <c r="B918">
        <v>2021</v>
      </c>
      <c r="C918" t="s">
        <v>12</v>
      </c>
      <c r="D918" s="2">
        <v>44211</v>
      </c>
      <c r="E918" s="15">
        <v>686487187012</v>
      </c>
      <c r="F918" s="15">
        <v>152961600560</v>
      </c>
      <c r="G918" s="15">
        <v>73269889595</v>
      </c>
      <c r="H918" s="15">
        <v>912718677167</v>
      </c>
    </row>
    <row r="919" spans="2:8" x14ac:dyDescent="0.25">
      <c r="B919">
        <v>2021</v>
      </c>
      <c r="C919" t="s">
        <v>12</v>
      </c>
      <c r="D919" s="2">
        <v>44212</v>
      </c>
      <c r="E919" s="15">
        <v>767538406144</v>
      </c>
      <c r="F919" s="15">
        <v>180786912356</v>
      </c>
      <c r="G919" s="15">
        <v>76562385823</v>
      </c>
      <c r="H919" s="15">
        <v>1024887704323</v>
      </c>
    </row>
    <row r="920" spans="2:8" x14ac:dyDescent="0.25">
      <c r="B920">
        <v>2021</v>
      </c>
      <c r="C920" t="s">
        <v>12</v>
      </c>
      <c r="D920" s="2">
        <v>44213</v>
      </c>
      <c r="E920" s="15">
        <v>893559771888</v>
      </c>
      <c r="F920" s="15">
        <v>245668356611</v>
      </c>
      <c r="G920" s="15">
        <v>52708458250</v>
      </c>
      <c r="H920" s="15">
        <v>1191936586749</v>
      </c>
    </row>
    <row r="921" spans="2:8" x14ac:dyDescent="0.25">
      <c r="B921">
        <v>2021</v>
      </c>
      <c r="C921" t="s">
        <v>12</v>
      </c>
      <c r="D921" s="2">
        <v>44214</v>
      </c>
      <c r="E921" s="15">
        <v>778661548628</v>
      </c>
      <c r="F921" s="15">
        <v>251205180155</v>
      </c>
      <c r="G921" s="15">
        <v>110375799602</v>
      </c>
      <c r="H921" s="15">
        <v>1140242528385</v>
      </c>
    </row>
    <row r="922" spans="2:8" x14ac:dyDescent="0.25">
      <c r="B922">
        <v>2021</v>
      </c>
      <c r="C922" t="s">
        <v>12</v>
      </c>
      <c r="D922" s="2">
        <v>44215</v>
      </c>
      <c r="E922" s="15">
        <v>980714853327</v>
      </c>
      <c r="F922" s="15">
        <v>219217309898</v>
      </c>
      <c r="G922" s="15">
        <v>99036253066</v>
      </c>
      <c r="H922" s="15">
        <v>1298968416291</v>
      </c>
    </row>
    <row r="923" spans="2:8" x14ac:dyDescent="0.25">
      <c r="B923">
        <v>2021</v>
      </c>
      <c r="C923" t="s">
        <v>12</v>
      </c>
      <c r="D923" s="2">
        <v>44216</v>
      </c>
      <c r="E923" s="15">
        <v>668948947850</v>
      </c>
      <c r="F923" s="15">
        <v>175104374679</v>
      </c>
      <c r="G923" s="15">
        <v>68947627149</v>
      </c>
      <c r="H923" s="15">
        <v>913000949678</v>
      </c>
    </row>
    <row r="924" spans="2:8" x14ac:dyDescent="0.25">
      <c r="B924">
        <v>2021</v>
      </c>
      <c r="C924" t="s">
        <v>12</v>
      </c>
      <c r="D924" s="2">
        <v>44217</v>
      </c>
      <c r="E924" s="15">
        <v>1290176125354</v>
      </c>
      <c r="F924" s="15">
        <v>162046707090</v>
      </c>
      <c r="G924" s="15">
        <v>120547791890</v>
      </c>
      <c r="H924" s="15">
        <v>1572770624334</v>
      </c>
    </row>
    <row r="925" spans="2:8" x14ac:dyDescent="0.25">
      <c r="B925">
        <v>2021</v>
      </c>
      <c r="C925" t="s">
        <v>12</v>
      </c>
      <c r="D925" s="2">
        <v>44218</v>
      </c>
      <c r="E925" s="15">
        <v>753348360311</v>
      </c>
      <c r="F925" s="15">
        <v>228013769585</v>
      </c>
      <c r="G925" s="15">
        <v>93967581129</v>
      </c>
      <c r="H925" s="15">
        <v>1075329711025</v>
      </c>
    </row>
    <row r="926" spans="2:8" x14ac:dyDescent="0.25">
      <c r="B926">
        <v>2021</v>
      </c>
      <c r="C926" t="s">
        <v>12</v>
      </c>
      <c r="D926" s="2">
        <v>44219</v>
      </c>
      <c r="E926" s="15">
        <v>581087698041</v>
      </c>
      <c r="F926" s="15">
        <v>129390195186</v>
      </c>
      <c r="G926" s="15">
        <v>93120688248</v>
      </c>
      <c r="H926" s="15">
        <v>803598581475</v>
      </c>
    </row>
    <row r="927" spans="2:8" x14ac:dyDescent="0.25">
      <c r="B927">
        <v>2021</v>
      </c>
      <c r="C927" t="s">
        <v>12</v>
      </c>
      <c r="D927" s="2">
        <v>44220</v>
      </c>
      <c r="E927" s="15">
        <v>730400204398</v>
      </c>
      <c r="F927" s="15">
        <v>115192543185</v>
      </c>
      <c r="G927" s="15">
        <v>87703807480</v>
      </c>
      <c r="H927" s="15">
        <v>933296555063</v>
      </c>
    </row>
    <row r="928" spans="2:8" x14ac:dyDescent="0.25">
      <c r="B928">
        <v>2021</v>
      </c>
      <c r="C928" t="s">
        <v>12</v>
      </c>
      <c r="D928" s="2">
        <v>44221</v>
      </c>
      <c r="E928" s="15">
        <v>1053444781135</v>
      </c>
      <c r="F928" s="15">
        <v>194984564357</v>
      </c>
      <c r="G928" s="15">
        <v>97470790207</v>
      </c>
      <c r="H928" s="15">
        <v>1345900135699</v>
      </c>
    </row>
    <row r="929" spans="2:8" x14ac:dyDescent="0.25">
      <c r="B929">
        <v>2021</v>
      </c>
      <c r="C929" t="s">
        <v>12</v>
      </c>
      <c r="D929" s="2">
        <v>44222</v>
      </c>
      <c r="E929" s="15">
        <v>1007162686651</v>
      </c>
      <c r="F929" s="15">
        <v>190533359053</v>
      </c>
      <c r="G929" s="15">
        <v>89590893705</v>
      </c>
      <c r="H929" s="15">
        <v>1287286939409</v>
      </c>
    </row>
    <row r="930" spans="2:8" x14ac:dyDescent="0.25">
      <c r="B930">
        <v>2021</v>
      </c>
      <c r="C930" t="s">
        <v>12</v>
      </c>
      <c r="D930" s="2">
        <v>44223</v>
      </c>
      <c r="E930" s="15">
        <v>896139848613</v>
      </c>
      <c r="F930" s="15">
        <v>209562211162</v>
      </c>
      <c r="G930" s="15">
        <v>65382989799</v>
      </c>
      <c r="H930" s="15">
        <v>1171085049574</v>
      </c>
    </row>
    <row r="931" spans="2:8" x14ac:dyDescent="0.25">
      <c r="B931">
        <v>2021</v>
      </c>
      <c r="C931" t="s">
        <v>12</v>
      </c>
      <c r="D931" s="2">
        <v>44224</v>
      </c>
      <c r="E931" s="15">
        <v>741268553068</v>
      </c>
      <c r="F931" s="15">
        <v>115002545783</v>
      </c>
      <c r="G931" s="15">
        <v>61361429997</v>
      </c>
      <c r="H931" s="15">
        <v>917632528848</v>
      </c>
    </row>
    <row r="932" spans="2:8" x14ac:dyDescent="0.25">
      <c r="B932">
        <v>2021</v>
      </c>
      <c r="C932" t="s">
        <v>12</v>
      </c>
      <c r="D932" s="2">
        <v>44225</v>
      </c>
      <c r="E932" s="15">
        <v>1064383109925</v>
      </c>
      <c r="F932" s="15">
        <v>184569476013</v>
      </c>
      <c r="G932" s="15">
        <v>46964472198</v>
      </c>
      <c r="H932" s="15">
        <v>1295917058136</v>
      </c>
    </row>
    <row r="933" spans="2:8" x14ac:dyDescent="0.25">
      <c r="B933">
        <v>2021</v>
      </c>
      <c r="C933" t="s">
        <v>12</v>
      </c>
      <c r="D933" s="2">
        <v>44226</v>
      </c>
      <c r="E933" s="15">
        <v>756121987850</v>
      </c>
      <c r="F933" s="15">
        <v>152771603158</v>
      </c>
      <c r="G933" s="15">
        <v>78958907271</v>
      </c>
      <c r="H933" s="15">
        <v>987852498279</v>
      </c>
    </row>
    <row r="934" spans="2:8" x14ac:dyDescent="0.25">
      <c r="B934">
        <v>2021</v>
      </c>
      <c r="C934" t="s">
        <v>12</v>
      </c>
      <c r="D934" s="2">
        <v>44227</v>
      </c>
      <c r="E934" s="15">
        <v>1133327269710</v>
      </c>
      <c r="F934" s="15">
        <v>307995788159</v>
      </c>
      <c r="G934" s="15">
        <v>115120536501</v>
      </c>
      <c r="H934" s="15">
        <v>1556443594370</v>
      </c>
    </row>
    <row r="935" spans="2:8" x14ac:dyDescent="0.25">
      <c r="B935">
        <v>2021</v>
      </c>
      <c r="C935" t="s">
        <v>13</v>
      </c>
      <c r="D935" s="2">
        <v>44228</v>
      </c>
      <c r="E935" s="15">
        <v>874553431103</v>
      </c>
      <c r="F935" s="15">
        <v>170327540743</v>
      </c>
      <c r="G935" s="15">
        <v>64821669469</v>
      </c>
      <c r="H935" s="15">
        <v>1109702641315</v>
      </c>
    </row>
    <row r="936" spans="2:8" x14ac:dyDescent="0.25">
      <c r="B936">
        <v>2021</v>
      </c>
      <c r="C936" t="s">
        <v>13</v>
      </c>
      <c r="D936" s="2">
        <v>44229</v>
      </c>
      <c r="E936" s="15">
        <v>766791129693</v>
      </c>
      <c r="F936" s="15">
        <v>166399262953</v>
      </c>
      <c r="G936" s="15">
        <v>76586854009</v>
      </c>
      <c r="H936" s="15">
        <v>1009777246655</v>
      </c>
    </row>
    <row r="937" spans="2:8" x14ac:dyDescent="0.25">
      <c r="B937">
        <v>2021</v>
      </c>
      <c r="C937" t="s">
        <v>13</v>
      </c>
      <c r="D937" s="2">
        <v>44230</v>
      </c>
      <c r="E937" s="15">
        <v>507275537903</v>
      </c>
      <c r="F937" s="15">
        <v>246753974851</v>
      </c>
      <c r="G937" s="15">
        <v>102191618520</v>
      </c>
      <c r="H937" s="15">
        <v>856221131274</v>
      </c>
    </row>
    <row r="938" spans="2:8" x14ac:dyDescent="0.25">
      <c r="B938">
        <v>2021</v>
      </c>
      <c r="C938" t="s">
        <v>13</v>
      </c>
      <c r="D938" s="2">
        <v>44231</v>
      </c>
      <c r="E938" s="15">
        <v>955142017704</v>
      </c>
      <c r="F938" s="15">
        <v>299192026992</v>
      </c>
      <c r="G938" s="15">
        <v>153098693276</v>
      </c>
      <c r="H938" s="15">
        <v>1407432737972</v>
      </c>
    </row>
    <row r="939" spans="2:8" x14ac:dyDescent="0.25">
      <c r="B939">
        <v>2021</v>
      </c>
      <c r="C939" t="s">
        <v>13</v>
      </c>
      <c r="D939" s="2">
        <v>44232</v>
      </c>
      <c r="E939" s="15">
        <v>701132911096</v>
      </c>
      <c r="F939" s="15">
        <v>187646416234</v>
      </c>
      <c r="G939" s="15">
        <v>57905555626</v>
      </c>
      <c r="H939" s="15">
        <v>946684882956</v>
      </c>
    </row>
    <row r="940" spans="2:8" x14ac:dyDescent="0.25">
      <c r="B940">
        <v>2021</v>
      </c>
      <c r="C940" t="s">
        <v>13</v>
      </c>
      <c r="D940" s="2">
        <v>44233</v>
      </c>
      <c r="E940" s="15">
        <v>852107134462</v>
      </c>
      <c r="F940" s="15">
        <v>292895213840</v>
      </c>
      <c r="G940" s="15">
        <v>80362383050</v>
      </c>
      <c r="H940" s="15">
        <v>1225364731352</v>
      </c>
    </row>
    <row r="941" spans="2:8" x14ac:dyDescent="0.25">
      <c r="B941">
        <v>2021</v>
      </c>
      <c r="C941" t="s">
        <v>13</v>
      </c>
      <c r="D941" s="2">
        <v>44234</v>
      </c>
      <c r="E941" s="15">
        <v>681267793177</v>
      </c>
      <c r="F941" s="15">
        <v>213724769623</v>
      </c>
      <c r="G941" s="15">
        <v>116696704716</v>
      </c>
      <c r="H941" s="15">
        <v>1011689267516</v>
      </c>
    </row>
    <row r="942" spans="2:8" x14ac:dyDescent="0.25">
      <c r="B942">
        <v>2021</v>
      </c>
      <c r="C942" t="s">
        <v>13</v>
      </c>
      <c r="D942" s="2">
        <v>44235</v>
      </c>
      <c r="E942" s="15">
        <v>1162913294772</v>
      </c>
      <c r="F942" s="15">
        <v>259106019004</v>
      </c>
      <c r="G942" s="15">
        <v>114823392223</v>
      </c>
      <c r="H942" s="15">
        <v>1536842705999</v>
      </c>
    </row>
    <row r="943" spans="2:8" x14ac:dyDescent="0.25">
      <c r="B943">
        <v>2021</v>
      </c>
      <c r="C943" t="s">
        <v>13</v>
      </c>
      <c r="D943" s="2">
        <v>44236</v>
      </c>
      <c r="E943" s="15">
        <v>968482888007</v>
      </c>
      <c r="F943" s="15">
        <v>190822005896</v>
      </c>
      <c r="G943" s="15">
        <v>63659996588</v>
      </c>
      <c r="H943" s="15">
        <v>1222964890491</v>
      </c>
    </row>
    <row r="944" spans="2:8" x14ac:dyDescent="0.25">
      <c r="B944">
        <v>2021</v>
      </c>
      <c r="C944" t="s">
        <v>13</v>
      </c>
      <c r="D944" s="2">
        <v>44237</v>
      </c>
      <c r="E944" s="15">
        <v>802350125196</v>
      </c>
      <c r="F944" s="15">
        <v>223138286208</v>
      </c>
      <c r="G944" s="15">
        <v>86138573486</v>
      </c>
      <c r="H944" s="15">
        <v>1111626984890</v>
      </c>
    </row>
    <row r="945" spans="2:8" x14ac:dyDescent="0.25">
      <c r="B945">
        <v>2021</v>
      </c>
      <c r="C945" t="s">
        <v>13</v>
      </c>
      <c r="D945" s="2">
        <v>44238</v>
      </c>
      <c r="E945" s="15">
        <v>869911782909</v>
      </c>
      <c r="F945" s="15">
        <v>208612224152</v>
      </c>
      <c r="G945" s="15">
        <v>62754158587</v>
      </c>
      <c r="H945" s="15">
        <v>1141278165648</v>
      </c>
    </row>
    <row r="946" spans="2:8" x14ac:dyDescent="0.25">
      <c r="B946">
        <v>2021</v>
      </c>
      <c r="C946" t="s">
        <v>13</v>
      </c>
      <c r="D946" s="2">
        <v>44239</v>
      </c>
      <c r="E946" s="15">
        <v>4773947067123</v>
      </c>
      <c r="F946" s="15">
        <v>873344397123</v>
      </c>
      <c r="G946" s="15">
        <v>1977031881343</v>
      </c>
      <c r="H946" s="15">
        <v>7624323345589</v>
      </c>
    </row>
    <row r="947" spans="2:8" x14ac:dyDescent="0.25">
      <c r="B947">
        <v>2021</v>
      </c>
      <c r="C947" t="s">
        <v>13</v>
      </c>
      <c r="D947" s="2">
        <v>44240</v>
      </c>
      <c r="E947" s="15">
        <v>628302851688</v>
      </c>
      <c r="F947" s="15">
        <v>169757548537</v>
      </c>
      <c r="G947" s="15">
        <v>108072534258</v>
      </c>
      <c r="H947" s="15">
        <v>906132934483</v>
      </c>
    </row>
    <row r="948" spans="2:8" x14ac:dyDescent="0.25">
      <c r="B948">
        <v>2021</v>
      </c>
      <c r="C948" t="s">
        <v>13</v>
      </c>
      <c r="D948" s="2">
        <v>44241</v>
      </c>
      <c r="E948" s="15">
        <v>1311240864104</v>
      </c>
      <c r="F948" s="15">
        <v>190252013690</v>
      </c>
      <c r="G948" s="15">
        <v>108471431533</v>
      </c>
      <c r="H948" s="15">
        <v>1609964309327</v>
      </c>
    </row>
    <row r="949" spans="2:8" x14ac:dyDescent="0.25">
      <c r="B949">
        <v>2021</v>
      </c>
      <c r="C949" t="s">
        <v>13</v>
      </c>
      <c r="D949" s="2">
        <v>44242</v>
      </c>
      <c r="E949" s="15">
        <v>747089691591</v>
      </c>
      <c r="F949" s="15">
        <v>171033164179</v>
      </c>
      <c r="G949" s="15">
        <v>114273339996</v>
      </c>
      <c r="H949" s="15">
        <v>1032396195766</v>
      </c>
    </row>
    <row r="950" spans="2:8" x14ac:dyDescent="0.25">
      <c r="B950">
        <v>2021</v>
      </c>
      <c r="C950" t="s">
        <v>13</v>
      </c>
      <c r="D950" s="2">
        <v>44243</v>
      </c>
      <c r="E950" s="15">
        <v>951707324423</v>
      </c>
      <c r="F950" s="15">
        <v>342164977799</v>
      </c>
      <c r="G950" s="15">
        <v>84211208583</v>
      </c>
      <c r="H950" s="15">
        <v>1378083510805</v>
      </c>
    </row>
    <row r="951" spans="2:8" x14ac:dyDescent="0.25">
      <c r="B951">
        <v>2021</v>
      </c>
      <c r="C951" t="s">
        <v>13</v>
      </c>
      <c r="D951" s="2">
        <v>44244</v>
      </c>
      <c r="E951" s="15">
        <v>747103962447</v>
      </c>
      <c r="F951" s="15">
        <v>251395177557</v>
      </c>
      <c r="G951" s="15">
        <v>81075189740</v>
      </c>
      <c r="H951" s="15">
        <v>1079574329744</v>
      </c>
    </row>
    <row r="952" spans="2:8" x14ac:dyDescent="0.25">
      <c r="B952">
        <v>2021</v>
      </c>
      <c r="C952" t="s">
        <v>13</v>
      </c>
      <c r="D952" s="2">
        <v>44245</v>
      </c>
      <c r="E952" s="15">
        <v>916533009803</v>
      </c>
      <c r="F952" s="15">
        <v>182913865567</v>
      </c>
      <c r="G952" s="15">
        <v>136691964188</v>
      </c>
      <c r="H952" s="15">
        <v>1236138839558</v>
      </c>
    </row>
    <row r="953" spans="2:8" x14ac:dyDescent="0.25">
      <c r="B953">
        <v>2021</v>
      </c>
      <c r="C953" t="s">
        <v>13</v>
      </c>
      <c r="D953" s="2">
        <v>44246</v>
      </c>
      <c r="E953" s="15">
        <v>962239321377</v>
      </c>
      <c r="F953" s="15">
        <v>94416732669</v>
      </c>
      <c r="G953" s="15">
        <v>118834577404</v>
      </c>
      <c r="H953" s="15">
        <v>1175490631450</v>
      </c>
    </row>
    <row r="954" spans="2:8" x14ac:dyDescent="0.25">
      <c r="B954">
        <v>2021</v>
      </c>
      <c r="C954" t="s">
        <v>13</v>
      </c>
      <c r="D954" s="2">
        <v>44247</v>
      </c>
      <c r="E954" s="15">
        <v>771862926952</v>
      </c>
      <c r="F954" s="15">
        <v>226548156541</v>
      </c>
      <c r="G954" s="15">
        <v>82552007821</v>
      </c>
      <c r="H954" s="15">
        <v>1080963091314</v>
      </c>
    </row>
    <row r="955" spans="2:8" x14ac:dyDescent="0.25">
      <c r="B955">
        <v>2021</v>
      </c>
      <c r="C955" t="s">
        <v>13</v>
      </c>
      <c r="D955" s="2">
        <v>44248</v>
      </c>
      <c r="E955" s="15">
        <v>933264908504</v>
      </c>
      <c r="F955" s="15">
        <v>241740078821</v>
      </c>
      <c r="G955" s="15">
        <v>88929261465</v>
      </c>
      <c r="H955" s="15">
        <v>1263934248790</v>
      </c>
    </row>
    <row r="956" spans="2:8" x14ac:dyDescent="0.25">
      <c r="B956">
        <v>2021</v>
      </c>
      <c r="C956" t="s">
        <v>13</v>
      </c>
      <c r="D956" s="2">
        <v>44249</v>
      </c>
      <c r="E956" s="15">
        <v>750350594460</v>
      </c>
      <c r="F956" s="15">
        <v>124566296558</v>
      </c>
      <c r="G956" s="15">
        <v>67688475181</v>
      </c>
      <c r="H956" s="15">
        <v>942605366199</v>
      </c>
    </row>
    <row r="957" spans="2:8" x14ac:dyDescent="0.25">
      <c r="B957">
        <v>2021</v>
      </c>
      <c r="C957" t="s">
        <v>13</v>
      </c>
      <c r="D957" s="2">
        <v>44250</v>
      </c>
      <c r="E957" s="15">
        <v>977522258519</v>
      </c>
      <c r="F957" s="15">
        <v>255937730822</v>
      </c>
      <c r="G957" s="15">
        <v>65707061845</v>
      </c>
      <c r="H957" s="15">
        <v>1299167051186</v>
      </c>
    </row>
    <row r="958" spans="2:8" x14ac:dyDescent="0.25">
      <c r="B958">
        <v>2021</v>
      </c>
      <c r="C958" t="s">
        <v>13</v>
      </c>
      <c r="D958" s="2">
        <v>44251</v>
      </c>
      <c r="E958" s="15">
        <v>995577251492</v>
      </c>
      <c r="F958" s="15">
        <v>182770932857</v>
      </c>
      <c r="G958" s="15">
        <v>80477441140</v>
      </c>
      <c r="H958" s="15">
        <v>1258825625489</v>
      </c>
    </row>
    <row r="959" spans="2:8" x14ac:dyDescent="0.25">
      <c r="B959">
        <v>2021</v>
      </c>
      <c r="C959" t="s">
        <v>13</v>
      </c>
      <c r="D959" s="2">
        <v>44252</v>
      </c>
      <c r="E959" s="15">
        <v>780166785344</v>
      </c>
      <c r="F959" s="15">
        <v>210033553927</v>
      </c>
      <c r="G959" s="15">
        <v>114157577937</v>
      </c>
      <c r="H959" s="15">
        <v>1104357917208</v>
      </c>
    </row>
    <row r="960" spans="2:8" x14ac:dyDescent="0.25">
      <c r="B960">
        <v>2021</v>
      </c>
      <c r="C960" t="s">
        <v>13</v>
      </c>
      <c r="D960" s="2">
        <v>44253</v>
      </c>
      <c r="E960" s="15">
        <v>892798423792</v>
      </c>
      <c r="F960" s="15">
        <v>200758449995</v>
      </c>
      <c r="G960" s="15">
        <v>141962552449</v>
      </c>
      <c r="H960" s="15">
        <v>1235519426236</v>
      </c>
    </row>
    <row r="961" spans="2:8" x14ac:dyDescent="0.25">
      <c r="B961">
        <v>2021</v>
      </c>
      <c r="C961" t="s">
        <v>13</v>
      </c>
      <c r="D961" s="2">
        <v>44254</v>
      </c>
      <c r="E961" s="15">
        <v>620119978713</v>
      </c>
      <c r="F961" s="15">
        <v>233034967095</v>
      </c>
      <c r="G961" s="15">
        <v>76245115983</v>
      </c>
      <c r="H961" s="15">
        <v>929400061791</v>
      </c>
    </row>
    <row r="962" spans="2:8" x14ac:dyDescent="0.25">
      <c r="B962">
        <v>2021</v>
      </c>
      <c r="C962" t="s">
        <v>13</v>
      </c>
      <c r="D962" s="2">
        <v>44255</v>
      </c>
      <c r="E962" s="15">
        <v>1337842385133</v>
      </c>
      <c r="F962" s="15">
        <v>222809876153</v>
      </c>
      <c r="G962" s="15">
        <v>110892685669</v>
      </c>
      <c r="H962" s="15">
        <v>1671544946955</v>
      </c>
    </row>
    <row r="963" spans="2:8" x14ac:dyDescent="0.25">
      <c r="B963">
        <v>2021</v>
      </c>
      <c r="C963" t="s">
        <v>14</v>
      </c>
      <c r="D963" s="2">
        <v>44256</v>
      </c>
      <c r="E963" s="15">
        <v>998569682623</v>
      </c>
      <c r="F963" s="15">
        <v>193701647235</v>
      </c>
      <c r="G963" s="15">
        <v>133861346965</v>
      </c>
      <c r="H963" s="15">
        <v>1326132676823</v>
      </c>
    </row>
    <row r="964" spans="2:8" x14ac:dyDescent="0.25">
      <c r="B964">
        <v>2021</v>
      </c>
      <c r="C964" t="s">
        <v>14</v>
      </c>
      <c r="D964" s="2">
        <v>44257</v>
      </c>
      <c r="E964" s="15">
        <v>885753878702</v>
      </c>
      <c r="F964" s="15">
        <v>225978164335</v>
      </c>
      <c r="G964" s="15">
        <v>60857275604</v>
      </c>
      <c r="H964" s="15">
        <v>1172589318641</v>
      </c>
    </row>
    <row r="965" spans="2:8" x14ac:dyDescent="0.25">
      <c r="B965">
        <v>2021</v>
      </c>
      <c r="C965" t="s">
        <v>14</v>
      </c>
      <c r="D965" s="2">
        <v>44258</v>
      </c>
      <c r="E965" s="15">
        <v>1292628105538</v>
      </c>
      <c r="F965" s="15">
        <v>345241918020</v>
      </c>
      <c r="G965" s="15">
        <v>156126005859</v>
      </c>
      <c r="H965" s="15">
        <v>1793996029417</v>
      </c>
    </row>
    <row r="966" spans="2:8" x14ac:dyDescent="0.25">
      <c r="B966">
        <v>2021</v>
      </c>
      <c r="C966" t="s">
        <v>14</v>
      </c>
      <c r="D966" s="2">
        <v>44259</v>
      </c>
      <c r="E966" s="15">
        <v>1048650364047</v>
      </c>
      <c r="F966" s="15">
        <v>229723746203</v>
      </c>
      <c r="G966" s="15">
        <v>87431271543</v>
      </c>
      <c r="H966" s="15">
        <v>1365805381793</v>
      </c>
    </row>
    <row r="967" spans="2:8" x14ac:dyDescent="0.25">
      <c r="B967">
        <v>2021</v>
      </c>
      <c r="C967" t="s">
        <v>14</v>
      </c>
      <c r="D967" s="2">
        <v>44260</v>
      </c>
      <c r="E967" s="15">
        <v>805722560605</v>
      </c>
      <c r="F967" s="15">
        <v>166870605718</v>
      </c>
      <c r="G967" s="15">
        <v>89791284439</v>
      </c>
      <c r="H967" s="15">
        <v>1062384450762</v>
      </c>
    </row>
    <row r="968" spans="2:8" x14ac:dyDescent="0.25">
      <c r="B968">
        <v>2021</v>
      </c>
      <c r="C968" t="s">
        <v>14</v>
      </c>
      <c r="D968" s="2">
        <v>44261</v>
      </c>
      <c r="E968" s="15">
        <v>800605445495</v>
      </c>
      <c r="F968" s="15">
        <v>251205180155</v>
      </c>
      <c r="G968" s="15">
        <v>85296041492</v>
      </c>
      <c r="H968" s="15">
        <v>1137106667142</v>
      </c>
    </row>
    <row r="969" spans="2:8" x14ac:dyDescent="0.25">
      <c r="B969">
        <v>2021</v>
      </c>
      <c r="C969" t="s">
        <v>14</v>
      </c>
      <c r="D969" s="2">
        <v>44262</v>
      </c>
      <c r="E969" s="15">
        <v>783144907413</v>
      </c>
      <c r="F969" s="15">
        <v>152961600560</v>
      </c>
      <c r="G969" s="15">
        <v>115265579167</v>
      </c>
      <c r="H969" s="15">
        <v>1051372087140</v>
      </c>
    </row>
    <row r="970" spans="2:8" x14ac:dyDescent="0.25">
      <c r="B970">
        <v>2021</v>
      </c>
      <c r="C970" t="s">
        <v>14</v>
      </c>
      <c r="D970" s="2">
        <v>44263</v>
      </c>
      <c r="E970" s="15">
        <v>474163784363</v>
      </c>
      <c r="F970" s="15">
        <v>143116504422</v>
      </c>
      <c r="G970" s="15">
        <v>47292338170</v>
      </c>
      <c r="H970" s="15">
        <v>664572626955</v>
      </c>
    </row>
    <row r="971" spans="2:8" x14ac:dyDescent="0.25">
      <c r="B971">
        <v>2021</v>
      </c>
      <c r="C971" t="s">
        <v>14</v>
      </c>
      <c r="D971" s="2">
        <v>44264</v>
      </c>
      <c r="E971" s="15">
        <v>605399264860</v>
      </c>
      <c r="F971" s="15">
        <v>172081800630</v>
      </c>
      <c r="G971" s="15">
        <v>61733832998</v>
      </c>
      <c r="H971" s="15">
        <v>839214898488</v>
      </c>
    </row>
    <row r="972" spans="2:8" x14ac:dyDescent="0.25">
      <c r="B972">
        <v>2021</v>
      </c>
      <c r="C972" t="s">
        <v>14</v>
      </c>
      <c r="D972" s="2">
        <v>44265</v>
      </c>
      <c r="E972" s="15">
        <v>1053050395356</v>
      </c>
      <c r="F972" s="15">
        <v>271176717794</v>
      </c>
      <c r="G972" s="15">
        <v>91103230785</v>
      </c>
      <c r="H972" s="15">
        <v>1415330343935</v>
      </c>
    </row>
    <row r="973" spans="2:8" x14ac:dyDescent="0.25">
      <c r="B973">
        <v>2021</v>
      </c>
      <c r="C973" t="s">
        <v>14</v>
      </c>
      <c r="D973" s="2">
        <v>44266</v>
      </c>
      <c r="E973" s="15">
        <v>965538213825</v>
      </c>
      <c r="F973" s="15">
        <v>223379868359</v>
      </c>
      <c r="G973" s="15">
        <v>133300896547</v>
      </c>
      <c r="H973" s="15">
        <v>1322218978731</v>
      </c>
    </row>
    <row r="974" spans="2:8" x14ac:dyDescent="0.25">
      <c r="B974">
        <v>2021</v>
      </c>
      <c r="C974" t="s">
        <v>14</v>
      </c>
      <c r="D974" s="2">
        <v>44267</v>
      </c>
      <c r="E974" s="15">
        <v>729389503571</v>
      </c>
      <c r="F974" s="15">
        <v>157595501786</v>
      </c>
      <c r="G974" s="15">
        <v>97518205203</v>
      </c>
      <c r="H974" s="15">
        <v>984503210560</v>
      </c>
    </row>
    <row r="975" spans="2:8" x14ac:dyDescent="0.25">
      <c r="B975">
        <v>2021</v>
      </c>
      <c r="C975" t="s">
        <v>14</v>
      </c>
      <c r="D975" s="2">
        <v>44268</v>
      </c>
      <c r="E975" s="15">
        <v>5243506637688</v>
      </c>
      <c r="F975" s="15">
        <v>910064280247</v>
      </c>
      <c r="G975" s="15">
        <v>2163603290976</v>
      </c>
      <c r="H975" s="15">
        <v>8317174208911</v>
      </c>
    </row>
    <row r="976" spans="2:8" x14ac:dyDescent="0.25">
      <c r="B976">
        <v>2021</v>
      </c>
      <c r="C976" t="s">
        <v>14</v>
      </c>
      <c r="D976" s="2">
        <v>44269</v>
      </c>
      <c r="E976" s="15">
        <v>742941141373</v>
      </c>
      <c r="F976" s="15">
        <v>209182216358</v>
      </c>
      <c r="G976" s="15">
        <v>82884389721</v>
      </c>
      <c r="H976" s="15">
        <v>1035007747452</v>
      </c>
    </row>
    <row r="977" spans="2:8" x14ac:dyDescent="0.25">
      <c r="B977">
        <v>2021</v>
      </c>
      <c r="C977" t="s">
        <v>14</v>
      </c>
      <c r="D977" s="2">
        <v>44270</v>
      </c>
      <c r="E977" s="15">
        <v>889951473647</v>
      </c>
      <c r="F977" s="15">
        <v>142546512216</v>
      </c>
      <c r="G977" s="15">
        <v>57790554255</v>
      </c>
      <c r="H977" s="15">
        <v>1090288540118</v>
      </c>
    </row>
    <row r="978" spans="2:8" x14ac:dyDescent="0.25">
      <c r="B978">
        <v>2021</v>
      </c>
      <c r="C978" t="s">
        <v>14</v>
      </c>
      <c r="D978" s="2">
        <v>44271</v>
      </c>
      <c r="E978" s="15">
        <v>739470158654</v>
      </c>
      <c r="F978" s="15">
        <v>219027312496</v>
      </c>
      <c r="G978" s="15">
        <v>59170843450</v>
      </c>
      <c r="H978" s="15">
        <v>1017668314600</v>
      </c>
    </row>
    <row r="979" spans="2:8" x14ac:dyDescent="0.25">
      <c r="B979">
        <v>2021</v>
      </c>
      <c r="C979" t="s">
        <v>14</v>
      </c>
      <c r="D979" s="2">
        <v>44272</v>
      </c>
      <c r="E979" s="15">
        <v>920936584940</v>
      </c>
      <c r="F979" s="15">
        <v>128348860215</v>
      </c>
      <c r="G979" s="15">
        <v>130183206050</v>
      </c>
      <c r="H979" s="15">
        <v>1179468651205</v>
      </c>
    </row>
    <row r="980" spans="2:8" x14ac:dyDescent="0.25">
      <c r="B980">
        <v>2021</v>
      </c>
      <c r="C980" t="s">
        <v>14</v>
      </c>
      <c r="D980" s="2">
        <v>44273</v>
      </c>
      <c r="E980" s="15">
        <v>936625200239</v>
      </c>
      <c r="F980" s="15">
        <v>133651403088</v>
      </c>
      <c r="G980" s="15">
        <v>40309462720</v>
      </c>
      <c r="H980" s="15">
        <v>1110586066047</v>
      </c>
    </row>
    <row r="981" spans="2:8" x14ac:dyDescent="0.25">
      <c r="B981">
        <v>2021</v>
      </c>
      <c r="C981" t="s">
        <v>14</v>
      </c>
      <c r="D981" s="2">
        <v>44274</v>
      </c>
      <c r="E981" s="15">
        <v>941495399273</v>
      </c>
      <c r="F981" s="15">
        <v>232274977487</v>
      </c>
      <c r="G981" s="15">
        <v>105103824492</v>
      </c>
      <c r="H981" s="15">
        <v>1278874201252</v>
      </c>
    </row>
    <row r="982" spans="2:8" x14ac:dyDescent="0.25">
      <c r="B982">
        <v>2021</v>
      </c>
      <c r="C982" t="s">
        <v>14</v>
      </c>
      <c r="D982" s="2">
        <v>44275</v>
      </c>
      <c r="E982" s="15">
        <v>917943597981</v>
      </c>
      <c r="F982" s="15">
        <v>178652657665</v>
      </c>
      <c r="G982" s="15">
        <v>81381803582</v>
      </c>
      <c r="H982" s="15">
        <v>1177978059228</v>
      </c>
    </row>
    <row r="983" spans="2:8" x14ac:dyDescent="0.25">
      <c r="B983">
        <v>2021</v>
      </c>
      <c r="C983" t="s">
        <v>14</v>
      </c>
      <c r="D983" s="2">
        <v>44276</v>
      </c>
      <c r="E983" s="15">
        <v>1107707019529</v>
      </c>
      <c r="F983" s="15">
        <v>341170707520</v>
      </c>
      <c r="G983" s="15">
        <v>126024659843</v>
      </c>
      <c r="H983" s="15">
        <v>1574902386892</v>
      </c>
    </row>
    <row r="984" spans="2:8" x14ac:dyDescent="0.25">
      <c r="B984">
        <v>2021</v>
      </c>
      <c r="C984" t="s">
        <v>14</v>
      </c>
      <c r="D984" s="2">
        <v>44277</v>
      </c>
      <c r="E984" s="15">
        <v>952634402682</v>
      </c>
      <c r="F984" s="15">
        <v>201131143319</v>
      </c>
      <c r="G984" s="15">
        <v>87284727924</v>
      </c>
      <c r="H984" s="15">
        <v>1241050273925</v>
      </c>
    </row>
    <row r="985" spans="2:8" x14ac:dyDescent="0.25">
      <c r="B985">
        <v>2021</v>
      </c>
      <c r="C985" t="s">
        <v>14</v>
      </c>
      <c r="D985" s="2">
        <v>44278</v>
      </c>
      <c r="E985" s="15">
        <v>853978817036</v>
      </c>
      <c r="F985" s="15">
        <v>248182606106</v>
      </c>
      <c r="G985" s="15">
        <v>96322176187</v>
      </c>
      <c r="H985" s="15">
        <v>1198483599329</v>
      </c>
    </row>
    <row r="986" spans="2:8" x14ac:dyDescent="0.25">
      <c r="B986">
        <v>2021</v>
      </c>
      <c r="C986" t="s">
        <v>14</v>
      </c>
      <c r="D986" s="2">
        <v>44279</v>
      </c>
      <c r="E986" s="15">
        <v>988518287364</v>
      </c>
      <c r="F986" s="15">
        <v>238808852733</v>
      </c>
      <c r="G986" s="15">
        <v>164367501454</v>
      </c>
      <c r="H986" s="15">
        <v>1391694641551</v>
      </c>
    </row>
    <row r="987" spans="2:8" x14ac:dyDescent="0.25">
      <c r="B987">
        <v>2021</v>
      </c>
      <c r="C987" t="s">
        <v>14</v>
      </c>
      <c r="D987" s="2">
        <v>44280</v>
      </c>
      <c r="E987" s="15">
        <v>1173408722247</v>
      </c>
      <c r="F987" s="15">
        <v>193420301872</v>
      </c>
      <c r="G987" s="15">
        <v>141346654344</v>
      </c>
      <c r="H987" s="15">
        <v>1508175678463</v>
      </c>
    </row>
    <row r="988" spans="2:8" x14ac:dyDescent="0.25">
      <c r="B988">
        <v>2021</v>
      </c>
      <c r="C988" t="s">
        <v>14</v>
      </c>
      <c r="D988" s="2">
        <v>44281</v>
      </c>
      <c r="E988" s="15">
        <v>704732125419</v>
      </c>
      <c r="F988" s="15">
        <v>201844068235</v>
      </c>
      <c r="G988" s="15">
        <v>72265891435</v>
      </c>
      <c r="H988" s="15">
        <v>978842085089</v>
      </c>
    </row>
    <row r="989" spans="2:8" x14ac:dyDescent="0.25">
      <c r="B989">
        <v>2021</v>
      </c>
      <c r="C989" t="s">
        <v>14</v>
      </c>
      <c r="D989" s="2">
        <v>44282</v>
      </c>
      <c r="E989" s="15">
        <v>874492837495</v>
      </c>
      <c r="F989" s="15">
        <v>136629693868</v>
      </c>
      <c r="G989" s="15">
        <v>58985822583</v>
      </c>
      <c r="H989" s="15">
        <v>1070108353946</v>
      </c>
    </row>
    <row r="990" spans="2:8" x14ac:dyDescent="0.25">
      <c r="B990">
        <v>2021</v>
      </c>
      <c r="C990" t="s">
        <v>14</v>
      </c>
      <c r="D990" s="2">
        <v>44283</v>
      </c>
      <c r="E990" s="15">
        <v>780439102885</v>
      </c>
      <c r="F990" s="15">
        <v>81593345751</v>
      </c>
      <c r="G990" s="15">
        <v>28645403283</v>
      </c>
      <c r="H990" s="15">
        <v>890677851919</v>
      </c>
    </row>
    <row r="991" spans="2:8" x14ac:dyDescent="0.25">
      <c r="B991">
        <v>2021</v>
      </c>
      <c r="C991" t="s">
        <v>14</v>
      </c>
      <c r="D991" s="2">
        <v>44284</v>
      </c>
      <c r="E991" s="15">
        <v>683110440388</v>
      </c>
      <c r="F991" s="15">
        <v>144819179560</v>
      </c>
      <c r="G991" s="15">
        <v>87922234281</v>
      </c>
      <c r="H991" s="15">
        <v>915851854229</v>
      </c>
    </row>
    <row r="992" spans="2:8" x14ac:dyDescent="0.25">
      <c r="B992">
        <v>2021</v>
      </c>
      <c r="C992" t="s">
        <v>14</v>
      </c>
      <c r="D992" s="2">
        <v>44285</v>
      </c>
      <c r="E992" s="15">
        <v>780124908158</v>
      </c>
      <c r="F992" s="15">
        <v>148419047295</v>
      </c>
      <c r="G992" s="15">
        <v>113948351991</v>
      </c>
      <c r="H992" s="15">
        <v>1042492307444</v>
      </c>
    </row>
    <row r="993" spans="2:8" x14ac:dyDescent="0.25">
      <c r="B993">
        <v>2021</v>
      </c>
      <c r="C993" t="s">
        <v>14</v>
      </c>
      <c r="D993" s="2">
        <v>44286</v>
      </c>
      <c r="E993" s="15">
        <v>917008335375</v>
      </c>
      <c r="F993" s="15">
        <v>247323967057</v>
      </c>
      <c r="G993" s="15">
        <v>92136505338</v>
      </c>
      <c r="H993" s="15">
        <v>1256468807770</v>
      </c>
    </row>
    <row r="994" spans="2:8" x14ac:dyDescent="0.25">
      <c r="B994">
        <v>2021</v>
      </c>
      <c r="C994" t="s">
        <v>15</v>
      </c>
      <c r="D994" s="2">
        <v>44287</v>
      </c>
      <c r="E994" s="15">
        <v>923088376073</v>
      </c>
      <c r="F994" s="15">
        <v>180216920150</v>
      </c>
      <c r="G994" s="15">
        <v>110249187818</v>
      </c>
      <c r="H994" s="15">
        <v>1213554484041</v>
      </c>
    </row>
    <row r="995" spans="2:8" x14ac:dyDescent="0.25">
      <c r="B995">
        <v>2021</v>
      </c>
      <c r="C995" t="s">
        <v>15</v>
      </c>
      <c r="D995" s="2">
        <v>44288</v>
      </c>
      <c r="E995" s="15">
        <v>1247659269588</v>
      </c>
      <c r="F995" s="15">
        <v>125318984686</v>
      </c>
      <c r="G995" s="15">
        <v>92778946008</v>
      </c>
      <c r="H995" s="15">
        <v>1465757200282</v>
      </c>
    </row>
    <row r="996" spans="2:8" x14ac:dyDescent="0.25">
      <c r="B996">
        <v>2021</v>
      </c>
      <c r="C996" t="s">
        <v>15</v>
      </c>
      <c r="D996" s="2">
        <v>44289</v>
      </c>
      <c r="E996" s="15">
        <v>916601527900</v>
      </c>
      <c r="F996" s="15">
        <v>232040696816</v>
      </c>
      <c r="G996" s="15">
        <v>53010837541</v>
      </c>
      <c r="H996" s="15">
        <v>1201653062257</v>
      </c>
    </row>
    <row r="997" spans="2:8" x14ac:dyDescent="0.25">
      <c r="B997">
        <v>2021</v>
      </c>
      <c r="C997" t="s">
        <v>15</v>
      </c>
      <c r="D997" s="2">
        <v>44290</v>
      </c>
      <c r="E997" s="15">
        <v>840583986774</v>
      </c>
      <c r="F997" s="15">
        <v>191391998102</v>
      </c>
      <c r="G997" s="15">
        <v>79329925904</v>
      </c>
      <c r="H997" s="15">
        <v>1111305910780</v>
      </c>
    </row>
    <row r="998" spans="2:8" x14ac:dyDescent="0.25">
      <c r="B998">
        <v>2021</v>
      </c>
      <c r="C998" t="s">
        <v>15</v>
      </c>
      <c r="D998" s="2">
        <v>44291</v>
      </c>
      <c r="E998" s="15">
        <v>944642019105</v>
      </c>
      <c r="F998" s="15">
        <v>176054361689</v>
      </c>
      <c r="G998" s="15">
        <v>92790081317</v>
      </c>
      <c r="H998" s="15">
        <v>1213486462111</v>
      </c>
    </row>
    <row r="999" spans="2:8" x14ac:dyDescent="0.25">
      <c r="B999">
        <v>2021</v>
      </c>
      <c r="C999" t="s">
        <v>15</v>
      </c>
      <c r="D999" s="2">
        <v>44292</v>
      </c>
      <c r="E999" s="15">
        <v>911061974474</v>
      </c>
      <c r="F999" s="15">
        <v>209463561721</v>
      </c>
      <c r="G999" s="15">
        <v>70334919638</v>
      </c>
      <c r="H999" s="15">
        <v>1190860455833</v>
      </c>
    </row>
    <row r="1000" spans="2:8" x14ac:dyDescent="0.25">
      <c r="B1000">
        <v>2021</v>
      </c>
      <c r="C1000" t="s">
        <v>15</v>
      </c>
      <c r="D1000" s="2">
        <v>44293</v>
      </c>
      <c r="E1000" s="15">
        <v>709119848739</v>
      </c>
      <c r="F1000" s="15">
        <v>110178647155</v>
      </c>
      <c r="G1000" s="15">
        <v>77551489220</v>
      </c>
      <c r="H1000" s="15">
        <v>896849985114</v>
      </c>
    </row>
    <row r="1001" spans="2:8" x14ac:dyDescent="0.25">
      <c r="B1001">
        <v>2021</v>
      </c>
      <c r="C1001" t="s">
        <v>15</v>
      </c>
      <c r="D1001" s="2">
        <v>44294</v>
      </c>
      <c r="E1001" s="15">
        <v>1157982577353</v>
      </c>
      <c r="F1001" s="15">
        <v>219977299506</v>
      </c>
      <c r="G1001" s="15">
        <v>132727764716</v>
      </c>
      <c r="H1001" s="15">
        <v>1510687641575</v>
      </c>
    </row>
    <row r="1002" spans="2:8" x14ac:dyDescent="0.25">
      <c r="B1002">
        <v>2021</v>
      </c>
      <c r="C1002" t="s">
        <v>15</v>
      </c>
      <c r="D1002" s="2">
        <v>44295</v>
      </c>
      <c r="E1002" s="15">
        <v>948106186328</v>
      </c>
      <c r="F1002" s="15">
        <v>165639273345</v>
      </c>
      <c r="G1002" s="15">
        <v>91461723046</v>
      </c>
      <c r="H1002" s="15">
        <v>1205207182719</v>
      </c>
    </row>
    <row r="1003" spans="2:8" x14ac:dyDescent="0.25">
      <c r="B1003">
        <v>2021</v>
      </c>
      <c r="C1003" t="s">
        <v>15</v>
      </c>
      <c r="D1003" s="2">
        <v>44296</v>
      </c>
      <c r="E1003" s="15">
        <v>756356008106</v>
      </c>
      <c r="F1003" s="15">
        <v>185420813582</v>
      </c>
      <c r="G1003" s="15">
        <v>55696743499</v>
      </c>
      <c r="H1003" s="15">
        <v>997473565187</v>
      </c>
    </row>
    <row r="1004" spans="2:8" x14ac:dyDescent="0.25">
      <c r="B1004">
        <v>2021</v>
      </c>
      <c r="C1004" t="s">
        <v>15</v>
      </c>
      <c r="D1004" s="2">
        <v>44297</v>
      </c>
      <c r="E1004" s="15">
        <v>885111400173</v>
      </c>
      <c r="F1004" s="15">
        <v>265592829558</v>
      </c>
      <c r="G1004" s="15">
        <v>109853792190</v>
      </c>
      <c r="H1004" s="15">
        <v>1260558021921</v>
      </c>
    </row>
    <row r="1005" spans="2:8" x14ac:dyDescent="0.25">
      <c r="B1005">
        <v>2021</v>
      </c>
      <c r="C1005" t="s">
        <v>15</v>
      </c>
      <c r="D1005" s="2">
        <v>44298</v>
      </c>
      <c r="E1005" s="15">
        <v>850018740283</v>
      </c>
      <c r="F1005" s="15">
        <v>110674925573</v>
      </c>
      <c r="G1005" s="15">
        <v>125316076686</v>
      </c>
      <c r="H1005" s="15">
        <v>1086009742542</v>
      </c>
    </row>
    <row r="1006" spans="2:8" x14ac:dyDescent="0.25">
      <c r="B1006">
        <v>2021</v>
      </c>
      <c r="C1006" t="s">
        <v>15</v>
      </c>
      <c r="D1006" s="2">
        <v>44299</v>
      </c>
      <c r="E1006" s="15">
        <v>4288882607224</v>
      </c>
      <c r="F1006" s="15">
        <v>1015858146158</v>
      </c>
      <c r="G1006" s="15">
        <v>1549865578667</v>
      </c>
      <c r="H1006" s="15">
        <v>6854606332049</v>
      </c>
    </row>
    <row r="1007" spans="2:8" x14ac:dyDescent="0.25">
      <c r="B1007">
        <v>2021</v>
      </c>
      <c r="C1007" t="s">
        <v>15</v>
      </c>
      <c r="D1007" s="2">
        <v>44300</v>
      </c>
      <c r="E1007" s="15">
        <v>1097966955120</v>
      </c>
      <c r="F1007" s="15">
        <v>156744164217</v>
      </c>
      <c r="G1007" s="15">
        <v>99074311936</v>
      </c>
      <c r="H1007" s="15">
        <v>1353785431273</v>
      </c>
    </row>
    <row r="1008" spans="2:8" x14ac:dyDescent="0.25">
      <c r="B1008">
        <v>2021</v>
      </c>
      <c r="C1008" t="s">
        <v>15</v>
      </c>
      <c r="D1008" s="2">
        <v>44301</v>
      </c>
      <c r="E1008" s="15">
        <v>1283554573727</v>
      </c>
      <c r="F1008" s="15">
        <v>297210787914</v>
      </c>
      <c r="G1008" s="15">
        <v>113603059813</v>
      </c>
      <c r="H1008" s="15">
        <v>1694368421454</v>
      </c>
    </row>
    <row r="1009" spans="2:8" x14ac:dyDescent="0.25">
      <c r="B1009">
        <v>2021</v>
      </c>
      <c r="C1009" t="s">
        <v>15</v>
      </c>
      <c r="D1009" s="2">
        <v>44302</v>
      </c>
      <c r="E1009" s="15">
        <v>789420700229</v>
      </c>
      <c r="F1009" s="15">
        <v>206722333035</v>
      </c>
      <c r="G1009" s="15">
        <v>112315736924</v>
      </c>
      <c r="H1009" s="15">
        <v>1108458770188</v>
      </c>
    </row>
    <row r="1010" spans="2:8" x14ac:dyDescent="0.25">
      <c r="B1010">
        <v>2021</v>
      </c>
      <c r="C1010" t="s">
        <v>15</v>
      </c>
      <c r="D1010" s="2">
        <v>44303</v>
      </c>
      <c r="E1010" s="15">
        <v>639147767656</v>
      </c>
      <c r="F1010" s="15">
        <v>211970509736</v>
      </c>
      <c r="G1010" s="15">
        <v>70754995442</v>
      </c>
      <c r="H1010" s="15">
        <v>921873272834</v>
      </c>
    </row>
    <row r="1011" spans="2:8" x14ac:dyDescent="0.25">
      <c r="B1011">
        <v>2021</v>
      </c>
      <c r="C1011" t="s">
        <v>15</v>
      </c>
      <c r="D1011" s="2">
        <v>44304</v>
      </c>
      <c r="E1011" s="15">
        <v>1087348002212</v>
      </c>
      <c r="F1011" s="15">
        <v>292613868477</v>
      </c>
      <c r="G1011" s="15">
        <v>120739826960</v>
      </c>
      <c r="H1011" s="15">
        <v>1500701697649</v>
      </c>
    </row>
    <row r="1012" spans="2:8" x14ac:dyDescent="0.25">
      <c r="B1012">
        <v>2021</v>
      </c>
      <c r="C1012" t="s">
        <v>15</v>
      </c>
      <c r="D1012" s="2">
        <v>44305</v>
      </c>
      <c r="E1012" s="15">
        <v>890897738313</v>
      </c>
      <c r="F1012" s="15">
        <v>225279842379</v>
      </c>
      <c r="G1012" s="15">
        <v>62732264744</v>
      </c>
      <c r="H1012" s="15">
        <v>1178909845436</v>
      </c>
    </row>
    <row r="1013" spans="2:8" x14ac:dyDescent="0.25">
      <c r="B1013">
        <v>2021</v>
      </c>
      <c r="C1013" t="s">
        <v>15</v>
      </c>
      <c r="D1013" s="2">
        <v>44306</v>
      </c>
      <c r="E1013" s="15">
        <v>1194942374668</v>
      </c>
      <c r="F1013" s="15">
        <v>147279062883</v>
      </c>
      <c r="G1013" s="15">
        <v>75433301469</v>
      </c>
      <c r="H1013" s="15">
        <v>1417654739020</v>
      </c>
    </row>
    <row r="1014" spans="2:8" x14ac:dyDescent="0.25">
      <c r="B1014">
        <v>2021</v>
      </c>
      <c r="C1014" t="s">
        <v>15</v>
      </c>
      <c r="D1014" s="2">
        <v>44307</v>
      </c>
      <c r="E1014" s="15">
        <v>960355657786</v>
      </c>
      <c r="F1014" s="15">
        <v>222809876153</v>
      </c>
      <c r="G1014" s="15">
        <v>98111490380</v>
      </c>
      <c r="H1014" s="15">
        <v>1281277024319</v>
      </c>
    </row>
    <row r="1015" spans="2:8" x14ac:dyDescent="0.25">
      <c r="B1015">
        <v>2021</v>
      </c>
      <c r="C1015" t="s">
        <v>15</v>
      </c>
      <c r="D1015" s="2">
        <v>44308</v>
      </c>
      <c r="E1015" s="15">
        <v>993002606743</v>
      </c>
      <c r="F1015" s="15">
        <v>208992218956</v>
      </c>
      <c r="G1015" s="15">
        <v>113744562146</v>
      </c>
      <c r="H1015" s="15">
        <v>1315739387845</v>
      </c>
    </row>
    <row r="1016" spans="2:8" x14ac:dyDescent="0.25">
      <c r="B1016">
        <v>2021</v>
      </c>
      <c r="C1016" t="s">
        <v>15</v>
      </c>
      <c r="D1016" s="2">
        <v>44309</v>
      </c>
      <c r="E1016" s="15">
        <v>739895544365</v>
      </c>
      <c r="F1016" s="15">
        <v>175060091410</v>
      </c>
      <c r="G1016" s="15">
        <v>61543239022</v>
      </c>
      <c r="H1016" s="15">
        <v>976498874797</v>
      </c>
    </row>
    <row r="1017" spans="2:8" x14ac:dyDescent="0.25">
      <c r="B1017">
        <v>2021</v>
      </c>
      <c r="C1017" t="s">
        <v>15</v>
      </c>
      <c r="D1017" s="2">
        <v>44310</v>
      </c>
      <c r="E1017" s="15">
        <v>857774335151</v>
      </c>
      <c r="F1017" s="15">
        <v>184525192744</v>
      </c>
      <c r="G1017" s="15">
        <v>85570249862</v>
      </c>
      <c r="H1017" s="15">
        <v>1127869777757</v>
      </c>
    </row>
    <row r="1018" spans="2:8" x14ac:dyDescent="0.25">
      <c r="B1018">
        <v>2021</v>
      </c>
      <c r="C1018" t="s">
        <v>15</v>
      </c>
      <c r="D1018" s="2">
        <v>44311</v>
      </c>
      <c r="E1018" s="15">
        <v>626214795666</v>
      </c>
      <c r="F1018" s="15">
        <v>158165493992</v>
      </c>
      <c r="G1018" s="15">
        <v>39554803241</v>
      </c>
      <c r="H1018" s="15">
        <v>823935092899</v>
      </c>
    </row>
    <row r="1019" spans="2:8" x14ac:dyDescent="0.25">
      <c r="B1019">
        <v>2021</v>
      </c>
      <c r="C1019" t="s">
        <v>15</v>
      </c>
      <c r="D1019" s="2">
        <v>44312</v>
      </c>
      <c r="E1019" s="15">
        <v>995799382982</v>
      </c>
      <c r="F1019" s="15">
        <v>341079359559</v>
      </c>
      <c r="G1019" s="15">
        <v>101727921646</v>
      </c>
      <c r="H1019" s="15">
        <v>1438606664187</v>
      </c>
    </row>
    <row r="1020" spans="2:8" x14ac:dyDescent="0.25">
      <c r="B1020">
        <v>2021</v>
      </c>
      <c r="C1020" t="s">
        <v>15</v>
      </c>
      <c r="D1020" s="2">
        <v>44313</v>
      </c>
      <c r="E1020" s="15">
        <v>943049442349</v>
      </c>
      <c r="F1020" s="15">
        <v>293655203448</v>
      </c>
      <c r="G1020" s="15">
        <v>71405647644</v>
      </c>
      <c r="H1020" s="15">
        <v>1308110293441</v>
      </c>
    </row>
    <row r="1021" spans="2:8" x14ac:dyDescent="0.25">
      <c r="B1021">
        <v>2021</v>
      </c>
      <c r="C1021" t="s">
        <v>15</v>
      </c>
      <c r="D1021" s="2">
        <v>44314</v>
      </c>
      <c r="E1021" s="15">
        <v>870371719423</v>
      </c>
      <c r="F1021" s="15">
        <v>96642335321</v>
      </c>
      <c r="G1021" s="15">
        <v>79776393446</v>
      </c>
      <c r="H1021" s="15">
        <v>1046790448190</v>
      </c>
    </row>
    <row r="1022" spans="2:8" x14ac:dyDescent="0.25">
      <c r="B1022">
        <v>2021</v>
      </c>
      <c r="C1022" t="s">
        <v>15</v>
      </c>
      <c r="D1022" s="2">
        <v>44315</v>
      </c>
      <c r="E1022" s="15">
        <v>1041979210780</v>
      </c>
      <c r="F1022" s="15">
        <v>251965169763</v>
      </c>
      <c r="G1022" s="15">
        <v>92488040122</v>
      </c>
      <c r="H1022" s="15">
        <v>1386432420665</v>
      </c>
    </row>
    <row r="1023" spans="2:8" x14ac:dyDescent="0.25">
      <c r="B1023">
        <v>2021</v>
      </c>
      <c r="C1023" t="s">
        <v>15</v>
      </c>
      <c r="D1023" s="2">
        <v>44316</v>
      </c>
      <c r="E1023" s="15">
        <v>1059910056081</v>
      </c>
      <c r="F1023" s="15">
        <v>247422616498</v>
      </c>
      <c r="G1023" s="15">
        <v>119471117778</v>
      </c>
      <c r="H1023" s="15">
        <v>1426803790357</v>
      </c>
    </row>
    <row r="1024" spans="2:8" x14ac:dyDescent="0.25">
      <c r="B1024">
        <v>2021</v>
      </c>
      <c r="C1024" t="s">
        <v>16</v>
      </c>
      <c r="D1024" s="2">
        <v>44317</v>
      </c>
      <c r="E1024" s="15">
        <v>1067531913609</v>
      </c>
      <c r="F1024" s="15">
        <v>307860156929</v>
      </c>
      <c r="G1024" s="15">
        <v>120102662906</v>
      </c>
      <c r="H1024" s="15">
        <v>1495494733444</v>
      </c>
    </row>
    <row r="1025" spans="2:8" x14ac:dyDescent="0.25">
      <c r="B1025">
        <v>2021</v>
      </c>
      <c r="C1025" t="s">
        <v>16</v>
      </c>
      <c r="D1025" s="2">
        <v>44318</v>
      </c>
      <c r="E1025" s="15">
        <v>956797703335</v>
      </c>
      <c r="F1025" s="15">
        <v>205491000662</v>
      </c>
      <c r="G1025" s="15">
        <v>92723456718</v>
      </c>
      <c r="H1025" s="15">
        <v>1255012160715</v>
      </c>
    </row>
    <row r="1026" spans="2:8" x14ac:dyDescent="0.25">
      <c r="B1026">
        <v>2021</v>
      </c>
      <c r="C1026" t="s">
        <v>16</v>
      </c>
      <c r="D1026" s="2">
        <v>44319</v>
      </c>
      <c r="E1026" s="15">
        <v>783334356913</v>
      </c>
      <c r="F1026" s="15">
        <v>136348348505</v>
      </c>
      <c r="G1026" s="15">
        <v>105381964462</v>
      </c>
      <c r="H1026" s="15">
        <v>1025064669880</v>
      </c>
    </row>
    <row r="1027" spans="2:8" x14ac:dyDescent="0.25">
      <c r="B1027">
        <v>2021</v>
      </c>
      <c r="C1027" t="s">
        <v>16</v>
      </c>
      <c r="D1027" s="2">
        <v>44320</v>
      </c>
      <c r="E1027" s="15">
        <v>1015097625917</v>
      </c>
      <c r="F1027" s="15">
        <v>237767517762</v>
      </c>
      <c r="G1027" s="15">
        <v>105981681758</v>
      </c>
      <c r="H1027" s="15">
        <v>1358846825437</v>
      </c>
    </row>
    <row r="1028" spans="2:8" x14ac:dyDescent="0.25">
      <c r="B1028">
        <v>2021</v>
      </c>
      <c r="C1028" t="s">
        <v>16</v>
      </c>
      <c r="D1028" s="2">
        <v>44321</v>
      </c>
      <c r="E1028" s="15">
        <v>920714708535</v>
      </c>
      <c r="F1028" s="15">
        <v>327444398284</v>
      </c>
      <c r="G1028" s="15">
        <v>117196836548</v>
      </c>
      <c r="H1028" s="15">
        <v>1365355943367</v>
      </c>
    </row>
    <row r="1029" spans="2:8" x14ac:dyDescent="0.25">
      <c r="B1029">
        <v>2021</v>
      </c>
      <c r="C1029" t="s">
        <v>16</v>
      </c>
      <c r="D1029" s="2">
        <v>44322</v>
      </c>
      <c r="E1029" s="15">
        <v>1028891321577</v>
      </c>
      <c r="F1029" s="15">
        <v>245668356611</v>
      </c>
      <c r="G1029" s="15">
        <v>108525433919</v>
      </c>
      <c r="H1029" s="15">
        <v>1383085112107</v>
      </c>
    </row>
    <row r="1030" spans="2:8" x14ac:dyDescent="0.25">
      <c r="B1030">
        <v>2021</v>
      </c>
      <c r="C1030" t="s">
        <v>16</v>
      </c>
      <c r="D1030" s="2">
        <v>44323</v>
      </c>
      <c r="E1030" s="15">
        <v>1240968132405</v>
      </c>
      <c r="F1030" s="15">
        <v>275339276255</v>
      </c>
      <c r="G1030" s="15">
        <v>76174754177</v>
      </c>
      <c r="H1030" s="15">
        <v>1592482162837</v>
      </c>
    </row>
    <row r="1031" spans="2:8" x14ac:dyDescent="0.25">
      <c r="B1031">
        <v>2021</v>
      </c>
      <c r="C1031" t="s">
        <v>16</v>
      </c>
      <c r="D1031" s="2">
        <v>44324</v>
      </c>
      <c r="E1031" s="15">
        <v>754583818380</v>
      </c>
      <c r="F1031" s="15">
        <v>185139468219</v>
      </c>
      <c r="G1031" s="15">
        <v>83512380697</v>
      </c>
      <c r="H1031" s="15">
        <v>1023235667296</v>
      </c>
    </row>
    <row r="1032" spans="2:8" x14ac:dyDescent="0.25">
      <c r="B1032">
        <v>2021</v>
      </c>
      <c r="C1032" t="s">
        <v>16</v>
      </c>
      <c r="D1032" s="2">
        <v>44325</v>
      </c>
      <c r="E1032" s="15">
        <v>900439418407</v>
      </c>
      <c r="F1032" s="15">
        <v>218124390178</v>
      </c>
      <c r="G1032" s="15">
        <v>181168328779</v>
      </c>
      <c r="H1032" s="15">
        <v>1299732137364</v>
      </c>
    </row>
    <row r="1033" spans="2:8" x14ac:dyDescent="0.25">
      <c r="B1033">
        <v>2021</v>
      </c>
      <c r="C1033" t="s">
        <v>16</v>
      </c>
      <c r="D1033" s="2">
        <v>44326</v>
      </c>
      <c r="E1033" s="15">
        <v>1090182509366</v>
      </c>
      <c r="F1033" s="15">
        <v>315943691700</v>
      </c>
      <c r="G1033" s="15">
        <v>112964374383</v>
      </c>
      <c r="H1033" s="15">
        <v>1519090575449</v>
      </c>
    </row>
    <row r="1034" spans="2:8" x14ac:dyDescent="0.25">
      <c r="B1034">
        <v>2021</v>
      </c>
      <c r="C1034" t="s">
        <v>16</v>
      </c>
      <c r="D1034" s="2">
        <v>44327</v>
      </c>
      <c r="E1034" s="15">
        <v>1044209346799</v>
      </c>
      <c r="F1034" s="15">
        <v>158355491394</v>
      </c>
      <c r="G1034" s="15">
        <v>120351092316</v>
      </c>
      <c r="H1034" s="15">
        <v>1322915930509</v>
      </c>
    </row>
    <row r="1035" spans="2:8" x14ac:dyDescent="0.25">
      <c r="B1035">
        <v>2021</v>
      </c>
      <c r="C1035" t="s">
        <v>16</v>
      </c>
      <c r="D1035" s="2">
        <v>44328</v>
      </c>
      <c r="E1035" s="15">
        <v>1004080570073</v>
      </c>
      <c r="F1035" s="15">
        <v>275174214506</v>
      </c>
      <c r="G1035" s="15">
        <v>125768664449</v>
      </c>
      <c r="H1035" s="15">
        <v>1405023449028</v>
      </c>
    </row>
    <row r="1036" spans="2:8" x14ac:dyDescent="0.25">
      <c r="B1036">
        <v>2021</v>
      </c>
      <c r="C1036" t="s">
        <v>16</v>
      </c>
      <c r="D1036" s="2">
        <v>44329</v>
      </c>
      <c r="E1036" s="15">
        <v>6329886893987</v>
      </c>
      <c r="F1036" s="15">
        <v>1463372917914</v>
      </c>
      <c r="G1036" s="15">
        <v>2630203443517</v>
      </c>
      <c r="H1036" s="15">
        <v>10423463255418</v>
      </c>
    </row>
    <row r="1037" spans="2:8" x14ac:dyDescent="0.25">
      <c r="B1037">
        <v>2021</v>
      </c>
      <c r="C1037" t="s">
        <v>16</v>
      </c>
      <c r="D1037" s="2">
        <v>44330</v>
      </c>
      <c r="E1037" s="15">
        <v>672544221782</v>
      </c>
      <c r="F1037" s="15">
        <v>242310071027</v>
      </c>
      <c r="G1037" s="15">
        <v>75942309886</v>
      </c>
      <c r="H1037" s="15">
        <v>990796602695</v>
      </c>
    </row>
    <row r="1038" spans="2:8" x14ac:dyDescent="0.25">
      <c r="B1038">
        <v>2021</v>
      </c>
      <c r="C1038" t="s">
        <v>16</v>
      </c>
      <c r="D1038" s="2">
        <v>44331</v>
      </c>
      <c r="E1038" s="15">
        <v>950480563939</v>
      </c>
      <c r="F1038" s="15">
        <v>242835779964</v>
      </c>
      <c r="G1038" s="15">
        <v>113716672602</v>
      </c>
      <c r="H1038" s="15">
        <v>1307033016505</v>
      </c>
    </row>
    <row r="1039" spans="2:8" x14ac:dyDescent="0.25">
      <c r="B1039">
        <v>2021</v>
      </c>
      <c r="C1039" t="s">
        <v>16</v>
      </c>
      <c r="D1039" s="2">
        <v>44332</v>
      </c>
      <c r="E1039" s="15">
        <v>1131998095732</v>
      </c>
      <c r="F1039" s="15">
        <v>201799784966</v>
      </c>
      <c r="G1039" s="15">
        <v>104074568516</v>
      </c>
      <c r="H1039" s="15">
        <v>1437872449214</v>
      </c>
    </row>
    <row r="1040" spans="2:8" x14ac:dyDescent="0.25">
      <c r="B1040">
        <v>2021</v>
      </c>
      <c r="C1040" t="s">
        <v>16</v>
      </c>
      <c r="D1040" s="2">
        <v>44333</v>
      </c>
      <c r="E1040" s="15">
        <v>1200782050704</v>
      </c>
      <c r="F1040" s="15">
        <v>249169574905</v>
      </c>
      <c r="G1040" s="15">
        <v>158008354422</v>
      </c>
      <c r="H1040" s="15">
        <v>1607959980031</v>
      </c>
    </row>
    <row r="1041" spans="2:8" x14ac:dyDescent="0.25">
      <c r="B1041">
        <v>2021</v>
      </c>
      <c r="C1041" t="s">
        <v>16</v>
      </c>
      <c r="D1041" s="2">
        <v>44334</v>
      </c>
      <c r="E1041" s="15">
        <v>1150514929166</v>
      </c>
      <c r="F1041" s="15">
        <v>280550471167</v>
      </c>
      <c r="G1041" s="15">
        <v>101451310413</v>
      </c>
      <c r="H1041" s="15">
        <v>1532516710746</v>
      </c>
    </row>
    <row r="1042" spans="2:8" x14ac:dyDescent="0.25">
      <c r="B1042">
        <v>2021</v>
      </c>
      <c r="C1042" t="s">
        <v>16</v>
      </c>
      <c r="D1042" s="2">
        <v>44335</v>
      </c>
      <c r="E1042" s="15">
        <v>941767104103</v>
      </c>
      <c r="F1042" s="15">
        <v>257457710038</v>
      </c>
      <c r="G1042" s="15">
        <v>109085552936</v>
      </c>
      <c r="H1042" s="15">
        <v>1308310367077</v>
      </c>
    </row>
    <row r="1043" spans="2:8" x14ac:dyDescent="0.25">
      <c r="B1043">
        <v>2021</v>
      </c>
      <c r="C1043" t="s">
        <v>16</v>
      </c>
      <c r="D1043" s="2">
        <v>44336</v>
      </c>
      <c r="E1043" s="15">
        <v>1029743030751</v>
      </c>
      <c r="F1043" s="15">
        <v>252816507332</v>
      </c>
      <c r="G1043" s="15">
        <v>114815564834</v>
      </c>
      <c r="H1043" s="15">
        <v>1397375102917</v>
      </c>
    </row>
    <row r="1044" spans="2:8" x14ac:dyDescent="0.25">
      <c r="B1044">
        <v>2021</v>
      </c>
      <c r="C1044" t="s">
        <v>16</v>
      </c>
      <c r="D1044" s="2">
        <v>44337</v>
      </c>
      <c r="E1044" s="15">
        <v>1003559868684</v>
      </c>
      <c r="F1044" s="15">
        <v>228682411232</v>
      </c>
      <c r="G1044" s="15">
        <v>137153847407</v>
      </c>
      <c r="H1044" s="15">
        <v>1369396127323</v>
      </c>
    </row>
    <row r="1045" spans="2:8" x14ac:dyDescent="0.25">
      <c r="B1045">
        <v>2021</v>
      </c>
      <c r="C1045" t="s">
        <v>16</v>
      </c>
      <c r="D1045" s="2">
        <v>44338</v>
      </c>
      <c r="E1045" s="15">
        <v>772248135677</v>
      </c>
      <c r="F1045" s="15">
        <v>258871738333</v>
      </c>
      <c r="G1045" s="15">
        <v>95544964713</v>
      </c>
      <c r="H1045" s="15">
        <v>1126664838723</v>
      </c>
    </row>
    <row r="1046" spans="2:8" x14ac:dyDescent="0.25">
      <c r="B1046">
        <v>2021</v>
      </c>
      <c r="C1046" t="s">
        <v>16</v>
      </c>
      <c r="D1046" s="2">
        <v>44339</v>
      </c>
      <c r="E1046" s="15">
        <v>983266667529</v>
      </c>
      <c r="F1046" s="15">
        <v>190723356455</v>
      </c>
      <c r="G1046" s="15">
        <v>124163627260</v>
      </c>
      <c r="H1046" s="15">
        <v>1298153651244</v>
      </c>
    </row>
    <row r="1047" spans="2:8" x14ac:dyDescent="0.25">
      <c r="B1047">
        <v>2021</v>
      </c>
      <c r="C1047" t="s">
        <v>16</v>
      </c>
      <c r="D1047" s="2">
        <v>44340</v>
      </c>
      <c r="E1047" s="15">
        <v>1202302563510</v>
      </c>
      <c r="F1047" s="15">
        <v>238337509968</v>
      </c>
      <c r="G1047" s="15">
        <v>120437870261</v>
      </c>
      <c r="H1047" s="15">
        <v>1561077943739</v>
      </c>
    </row>
    <row r="1048" spans="2:8" x14ac:dyDescent="0.25">
      <c r="B1048">
        <v>2021</v>
      </c>
      <c r="C1048" t="s">
        <v>16</v>
      </c>
      <c r="D1048" s="2">
        <v>44341</v>
      </c>
      <c r="E1048" s="15">
        <v>917912614352</v>
      </c>
      <c r="F1048" s="15">
        <v>236203255277</v>
      </c>
      <c r="G1048" s="15">
        <v>85001770967</v>
      </c>
      <c r="H1048" s="15">
        <v>1239117640596</v>
      </c>
    </row>
    <row r="1049" spans="2:8" x14ac:dyDescent="0.25">
      <c r="B1049">
        <v>2021</v>
      </c>
      <c r="C1049" t="s">
        <v>16</v>
      </c>
      <c r="D1049" s="2">
        <v>44342</v>
      </c>
      <c r="E1049" s="15">
        <v>1153842075783</v>
      </c>
      <c r="F1049" s="15">
        <v>244104094126</v>
      </c>
      <c r="G1049" s="15">
        <v>87924587120</v>
      </c>
      <c r="H1049" s="15">
        <v>1485870757029</v>
      </c>
    </row>
    <row r="1050" spans="2:8" x14ac:dyDescent="0.25">
      <c r="B1050">
        <v>2021</v>
      </c>
      <c r="C1050" t="s">
        <v>16</v>
      </c>
      <c r="D1050" s="2">
        <v>44343</v>
      </c>
      <c r="E1050" s="15">
        <v>1016856078371</v>
      </c>
      <c r="F1050" s="15">
        <v>191771992906</v>
      </c>
      <c r="G1050" s="15">
        <v>129298729403</v>
      </c>
      <c r="H1050" s="15">
        <v>1337926800680</v>
      </c>
    </row>
    <row r="1051" spans="2:8" x14ac:dyDescent="0.25">
      <c r="B1051">
        <v>2021</v>
      </c>
      <c r="C1051" t="s">
        <v>16</v>
      </c>
      <c r="D1051" s="2">
        <v>44344</v>
      </c>
      <c r="E1051" s="15">
        <v>1214454093560</v>
      </c>
      <c r="F1051" s="15">
        <v>168489234375</v>
      </c>
      <c r="G1051" s="15">
        <v>139664273923</v>
      </c>
      <c r="H1051" s="15">
        <v>1522607601858</v>
      </c>
    </row>
    <row r="1052" spans="2:8" x14ac:dyDescent="0.25">
      <c r="B1052">
        <v>2021</v>
      </c>
      <c r="C1052" t="s">
        <v>16</v>
      </c>
      <c r="D1052" s="2">
        <v>44345</v>
      </c>
      <c r="E1052" s="15">
        <v>1180123657949</v>
      </c>
      <c r="F1052" s="15">
        <v>241125803346</v>
      </c>
      <c r="G1052" s="15">
        <v>112901064162</v>
      </c>
      <c r="H1052" s="15">
        <v>1534150525457</v>
      </c>
    </row>
    <row r="1053" spans="2:8" x14ac:dyDescent="0.25">
      <c r="B1053">
        <v>2021</v>
      </c>
      <c r="C1053" t="s">
        <v>16</v>
      </c>
      <c r="D1053" s="2">
        <v>44346</v>
      </c>
      <c r="E1053" s="15">
        <v>812688783272</v>
      </c>
      <c r="F1053" s="15">
        <v>214294761829</v>
      </c>
      <c r="G1053" s="15">
        <v>89522546642</v>
      </c>
      <c r="H1053" s="15">
        <v>1116506091743</v>
      </c>
    </row>
    <row r="1054" spans="2:8" x14ac:dyDescent="0.25">
      <c r="B1054">
        <v>2021</v>
      </c>
      <c r="C1054" t="s">
        <v>16</v>
      </c>
      <c r="D1054" s="2">
        <v>44347</v>
      </c>
      <c r="E1054" s="15">
        <v>908098095280</v>
      </c>
      <c r="F1054" s="15">
        <v>275437925696</v>
      </c>
      <c r="G1054" s="15">
        <v>81584191026</v>
      </c>
      <c r="H1054" s="15">
        <v>1265120212002</v>
      </c>
    </row>
    <row r="1055" spans="2:8" x14ac:dyDescent="0.25">
      <c r="B1055">
        <v>2021</v>
      </c>
      <c r="C1055" t="s">
        <v>17</v>
      </c>
      <c r="D1055" s="2">
        <v>44348</v>
      </c>
      <c r="E1055" s="15">
        <v>1201107239582</v>
      </c>
      <c r="F1055" s="15">
        <v>232464974889</v>
      </c>
      <c r="G1055" s="15">
        <v>153665445493</v>
      </c>
      <c r="H1055" s="15">
        <v>1587237659964</v>
      </c>
    </row>
    <row r="1056" spans="2:8" x14ac:dyDescent="0.25">
      <c r="B1056">
        <v>2021</v>
      </c>
      <c r="C1056" t="s">
        <v>17</v>
      </c>
      <c r="D1056" s="2">
        <v>44349</v>
      </c>
      <c r="E1056" s="15">
        <v>1122050270441</v>
      </c>
      <c r="F1056" s="15">
        <v>283148767143</v>
      </c>
      <c r="G1056" s="15">
        <v>141855385828</v>
      </c>
      <c r="H1056" s="15">
        <v>1547054423412</v>
      </c>
    </row>
    <row r="1057" spans="2:8" x14ac:dyDescent="0.25">
      <c r="B1057">
        <v>2021</v>
      </c>
      <c r="C1057" t="s">
        <v>17</v>
      </c>
      <c r="D1057" s="2">
        <v>44350</v>
      </c>
      <c r="E1057" s="15">
        <v>941962965643</v>
      </c>
      <c r="F1057" s="15">
        <v>228583761791</v>
      </c>
      <c r="G1057" s="15">
        <v>119156922772</v>
      </c>
      <c r="H1057" s="15">
        <v>1289703650206</v>
      </c>
    </row>
    <row r="1058" spans="2:8" x14ac:dyDescent="0.25">
      <c r="B1058">
        <v>2021</v>
      </c>
      <c r="C1058" t="s">
        <v>17</v>
      </c>
      <c r="D1058" s="2">
        <v>44351</v>
      </c>
      <c r="E1058" s="15">
        <v>1181729281202</v>
      </c>
      <c r="F1058" s="15">
        <v>194794566955</v>
      </c>
      <c r="G1058" s="15">
        <v>112912622070</v>
      </c>
      <c r="H1058" s="15">
        <v>1489436470227</v>
      </c>
    </row>
    <row r="1059" spans="2:8" x14ac:dyDescent="0.25">
      <c r="B1059">
        <v>2021</v>
      </c>
      <c r="C1059" t="s">
        <v>17</v>
      </c>
      <c r="D1059" s="2">
        <v>44352</v>
      </c>
      <c r="E1059" s="15">
        <v>729188029071</v>
      </c>
      <c r="F1059" s="15">
        <v>191391998102</v>
      </c>
      <c r="G1059" s="15">
        <v>127902446661</v>
      </c>
      <c r="H1059" s="15">
        <v>1048482473834</v>
      </c>
    </row>
    <row r="1060" spans="2:8" x14ac:dyDescent="0.25">
      <c r="B1060">
        <v>2021</v>
      </c>
      <c r="C1060" t="s">
        <v>17</v>
      </c>
      <c r="D1060" s="2">
        <v>44353</v>
      </c>
      <c r="E1060" s="15">
        <v>1095610540619</v>
      </c>
      <c r="F1060" s="15">
        <v>284614380187</v>
      </c>
      <c r="G1060" s="15">
        <v>127097434353</v>
      </c>
      <c r="H1060" s="15">
        <v>1507322355159</v>
      </c>
    </row>
    <row r="1061" spans="2:8" x14ac:dyDescent="0.25">
      <c r="B1061">
        <v>2021</v>
      </c>
      <c r="C1061" t="s">
        <v>17</v>
      </c>
      <c r="D1061" s="2">
        <v>44354</v>
      </c>
      <c r="E1061" s="15">
        <v>966001339124</v>
      </c>
      <c r="F1061" s="15">
        <v>205111005858</v>
      </c>
      <c r="G1061" s="15">
        <v>92333341920</v>
      </c>
      <c r="H1061" s="15">
        <v>1263445686902</v>
      </c>
    </row>
    <row r="1062" spans="2:8" x14ac:dyDescent="0.25">
      <c r="B1062">
        <v>2021</v>
      </c>
      <c r="C1062" t="s">
        <v>17</v>
      </c>
      <c r="D1062" s="2">
        <v>44355</v>
      </c>
      <c r="E1062" s="15">
        <v>833448127081</v>
      </c>
      <c r="F1062" s="15">
        <v>307100167321</v>
      </c>
      <c r="G1062" s="15">
        <v>93146410489</v>
      </c>
      <c r="H1062" s="15">
        <v>1233694704891</v>
      </c>
    </row>
    <row r="1063" spans="2:8" x14ac:dyDescent="0.25">
      <c r="B1063">
        <v>2021</v>
      </c>
      <c r="C1063" t="s">
        <v>17</v>
      </c>
      <c r="D1063" s="2">
        <v>44356</v>
      </c>
      <c r="E1063" s="15">
        <v>1164897573730</v>
      </c>
      <c r="F1063" s="15">
        <v>226076813776</v>
      </c>
      <c r="G1063" s="15">
        <v>127190587698</v>
      </c>
      <c r="H1063" s="15">
        <v>1518164975204</v>
      </c>
    </row>
    <row r="1064" spans="2:8" x14ac:dyDescent="0.25">
      <c r="B1064">
        <v>2021</v>
      </c>
      <c r="C1064" t="s">
        <v>17</v>
      </c>
      <c r="D1064" s="2">
        <v>44357</v>
      </c>
      <c r="E1064" s="15">
        <v>885041767496</v>
      </c>
      <c r="F1064" s="15">
        <v>219780000624</v>
      </c>
      <c r="G1064" s="15">
        <v>132328191256</v>
      </c>
      <c r="H1064" s="15">
        <v>1237149959376</v>
      </c>
    </row>
    <row r="1065" spans="2:8" x14ac:dyDescent="0.25">
      <c r="B1065">
        <v>2021</v>
      </c>
      <c r="C1065" t="s">
        <v>17</v>
      </c>
      <c r="D1065" s="2">
        <v>44358</v>
      </c>
      <c r="E1065" s="15">
        <v>954548859579</v>
      </c>
      <c r="F1065" s="15">
        <v>252816507332</v>
      </c>
      <c r="G1065" s="15">
        <v>94923399391</v>
      </c>
      <c r="H1065" s="15">
        <v>1302288766302</v>
      </c>
    </row>
    <row r="1066" spans="2:8" x14ac:dyDescent="0.25">
      <c r="B1066">
        <v>2021</v>
      </c>
      <c r="C1066" t="s">
        <v>17</v>
      </c>
      <c r="D1066" s="2">
        <v>44359</v>
      </c>
      <c r="E1066" s="15">
        <v>1204449195267</v>
      </c>
      <c r="F1066" s="15">
        <v>207997948677</v>
      </c>
      <c r="G1066" s="15">
        <v>147019419580</v>
      </c>
      <c r="H1066" s="15">
        <v>1559466563524</v>
      </c>
    </row>
    <row r="1067" spans="2:8" x14ac:dyDescent="0.25">
      <c r="B1067">
        <v>2021</v>
      </c>
      <c r="C1067" t="s">
        <v>17</v>
      </c>
      <c r="D1067" s="2">
        <v>44360</v>
      </c>
      <c r="E1067" s="15">
        <v>5477179189614</v>
      </c>
      <c r="F1067" s="15">
        <v>1670002885082</v>
      </c>
      <c r="G1067" s="15">
        <v>2851178782128</v>
      </c>
      <c r="H1067" s="15">
        <v>9998360856824</v>
      </c>
    </row>
    <row r="1068" spans="2:8" x14ac:dyDescent="0.25">
      <c r="B1068">
        <v>2021</v>
      </c>
      <c r="C1068" t="s">
        <v>17</v>
      </c>
      <c r="D1068" s="2">
        <v>44361</v>
      </c>
      <c r="E1068" s="15">
        <v>850843606456</v>
      </c>
      <c r="F1068" s="15">
        <v>163186691502</v>
      </c>
      <c r="G1068" s="15">
        <v>49945077968</v>
      </c>
      <c r="H1068" s="15">
        <v>1063975375926</v>
      </c>
    </row>
    <row r="1069" spans="2:8" x14ac:dyDescent="0.25">
      <c r="B1069">
        <v>2021</v>
      </c>
      <c r="C1069" t="s">
        <v>17</v>
      </c>
      <c r="D1069" s="2">
        <v>44362</v>
      </c>
      <c r="E1069" s="15">
        <v>1120811938993</v>
      </c>
      <c r="F1069" s="15">
        <v>158165493992</v>
      </c>
      <c r="G1069" s="15">
        <v>101208838018</v>
      </c>
      <c r="H1069" s="15">
        <v>1380186271003</v>
      </c>
    </row>
    <row r="1070" spans="2:8" x14ac:dyDescent="0.25">
      <c r="B1070">
        <v>2021</v>
      </c>
      <c r="C1070" t="s">
        <v>17</v>
      </c>
      <c r="D1070" s="2">
        <v>44363</v>
      </c>
      <c r="E1070" s="15">
        <v>728849981537</v>
      </c>
      <c r="F1070" s="15">
        <v>168109239571</v>
      </c>
      <c r="G1070" s="15">
        <v>78654364891</v>
      </c>
      <c r="H1070" s="15">
        <v>975613585999</v>
      </c>
    </row>
    <row r="1071" spans="2:8" x14ac:dyDescent="0.25">
      <c r="B1071">
        <v>2021</v>
      </c>
      <c r="C1071" t="s">
        <v>17</v>
      </c>
      <c r="D1071" s="2">
        <v>44364</v>
      </c>
      <c r="E1071" s="15">
        <v>1071159237989</v>
      </c>
      <c r="F1071" s="15">
        <v>190723356455</v>
      </c>
      <c r="G1071" s="15">
        <v>147074795432</v>
      </c>
      <c r="H1071" s="15">
        <v>1408957389876</v>
      </c>
    </row>
    <row r="1072" spans="2:8" x14ac:dyDescent="0.25">
      <c r="B1072">
        <v>2021</v>
      </c>
      <c r="C1072" t="s">
        <v>17</v>
      </c>
      <c r="D1072" s="2">
        <v>44365</v>
      </c>
      <c r="E1072" s="15">
        <v>1189017738527</v>
      </c>
      <c r="F1072" s="15">
        <v>290395567305</v>
      </c>
      <c r="G1072" s="15">
        <v>155233105920</v>
      </c>
      <c r="H1072" s="15">
        <v>1634646411752</v>
      </c>
    </row>
    <row r="1073" spans="2:8" x14ac:dyDescent="0.25">
      <c r="B1073">
        <v>2021</v>
      </c>
      <c r="C1073" t="s">
        <v>17</v>
      </c>
      <c r="D1073" s="2">
        <v>44366</v>
      </c>
      <c r="E1073" s="15">
        <v>1307817596859</v>
      </c>
      <c r="F1073" s="15">
        <v>332418531102</v>
      </c>
      <c r="G1073" s="15">
        <v>178030066558</v>
      </c>
      <c r="H1073" s="15">
        <v>1818266194519</v>
      </c>
    </row>
    <row r="1074" spans="2:8" x14ac:dyDescent="0.25">
      <c r="B1074">
        <v>2021</v>
      </c>
      <c r="C1074" t="s">
        <v>17</v>
      </c>
      <c r="D1074" s="2">
        <v>44367</v>
      </c>
      <c r="E1074" s="15">
        <v>1025539620866</v>
      </c>
      <c r="F1074" s="15">
        <v>218267322888</v>
      </c>
      <c r="G1074" s="15">
        <v>118365599700</v>
      </c>
      <c r="H1074" s="15">
        <v>1362172543454</v>
      </c>
    </row>
    <row r="1075" spans="2:8" x14ac:dyDescent="0.25">
      <c r="B1075">
        <v>2021</v>
      </c>
      <c r="C1075" t="s">
        <v>17</v>
      </c>
      <c r="D1075" s="2">
        <v>44368</v>
      </c>
      <c r="E1075" s="15">
        <v>1032010487726</v>
      </c>
      <c r="F1075" s="15">
        <v>256697720430</v>
      </c>
      <c r="G1075" s="15">
        <v>95749857556</v>
      </c>
      <c r="H1075" s="15">
        <v>1384458065712</v>
      </c>
    </row>
    <row r="1076" spans="2:8" x14ac:dyDescent="0.25">
      <c r="B1076">
        <v>2021</v>
      </c>
      <c r="C1076" t="s">
        <v>17</v>
      </c>
      <c r="D1076" s="2">
        <v>44369</v>
      </c>
      <c r="E1076" s="15">
        <v>818857478293</v>
      </c>
      <c r="F1076" s="15">
        <v>228302416428</v>
      </c>
      <c r="G1076" s="15">
        <v>117845474007</v>
      </c>
      <c r="H1076" s="15">
        <v>1165005368728</v>
      </c>
    </row>
    <row r="1077" spans="2:8" x14ac:dyDescent="0.25">
      <c r="B1077">
        <v>2021</v>
      </c>
      <c r="C1077" t="s">
        <v>17</v>
      </c>
      <c r="D1077" s="2">
        <v>44370</v>
      </c>
      <c r="E1077" s="15">
        <v>1157457553296</v>
      </c>
      <c r="F1077" s="15">
        <v>352298720780</v>
      </c>
      <c r="G1077" s="15">
        <v>165043062467</v>
      </c>
      <c r="H1077" s="15">
        <v>1674799336543</v>
      </c>
    </row>
    <row r="1078" spans="2:8" x14ac:dyDescent="0.25">
      <c r="B1078">
        <v>2021</v>
      </c>
      <c r="C1078" t="s">
        <v>17</v>
      </c>
      <c r="D1078" s="2">
        <v>44371</v>
      </c>
      <c r="E1078" s="15">
        <v>746432752578</v>
      </c>
      <c r="F1078" s="15">
        <v>265972824362</v>
      </c>
      <c r="G1078" s="15">
        <v>122791784920</v>
      </c>
      <c r="H1078" s="15">
        <v>1135197361860</v>
      </c>
    </row>
    <row r="1079" spans="2:8" x14ac:dyDescent="0.25">
      <c r="B1079">
        <v>2021</v>
      </c>
      <c r="C1079" t="s">
        <v>17</v>
      </c>
      <c r="D1079" s="2">
        <v>44372</v>
      </c>
      <c r="E1079" s="15">
        <v>862788418838</v>
      </c>
      <c r="F1079" s="15">
        <v>227922421624</v>
      </c>
      <c r="G1079" s="15">
        <v>91041887016</v>
      </c>
      <c r="H1079" s="15">
        <v>1181752727478</v>
      </c>
    </row>
    <row r="1080" spans="2:8" x14ac:dyDescent="0.25">
      <c r="B1080">
        <v>2021</v>
      </c>
      <c r="C1080" t="s">
        <v>17</v>
      </c>
      <c r="D1080" s="2">
        <v>44373</v>
      </c>
      <c r="E1080" s="15">
        <v>1483408886111</v>
      </c>
      <c r="F1080" s="15">
        <v>455800559979</v>
      </c>
      <c r="G1080" s="15">
        <v>160916097201</v>
      </c>
      <c r="H1080" s="15">
        <v>2100125543291</v>
      </c>
    </row>
    <row r="1081" spans="2:8" x14ac:dyDescent="0.25">
      <c r="B1081">
        <v>2021</v>
      </c>
      <c r="C1081" t="s">
        <v>17</v>
      </c>
      <c r="D1081" s="2">
        <v>44374</v>
      </c>
      <c r="E1081" s="15">
        <v>954161107704</v>
      </c>
      <c r="F1081" s="15">
        <v>290958258031</v>
      </c>
      <c r="G1081" s="15">
        <v>135370186612</v>
      </c>
      <c r="H1081" s="15">
        <v>1380489552347</v>
      </c>
    </row>
    <row r="1082" spans="2:8" x14ac:dyDescent="0.25">
      <c r="B1082">
        <v>2021</v>
      </c>
      <c r="C1082" t="s">
        <v>17</v>
      </c>
      <c r="D1082" s="2">
        <v>44375</v>
      </c>
      <c r="E1082" s="15">
        <v>692412049719</v>
      </c>
      <c r="F1082" s="15">
        <v>196314546171</v>
      </c>
      <c r="G1082" s="15">
        <v>118309508977</v>
      </c>
      <c r="H1082" s="15">
        <v>1007036104867</v>
      </c>
    </row>
    <row r="1083" spans="2:8" x14ac:dyDescent="0.25">
      <c r="B1083">
        <v>2021</v>
      </c>
      <c r="C1083" t="s">
        <v>17</v>
      </c>
      <c r="D1083" s="2">
        <v>44376</v>
      </c>
      <c r="E1083" s="15">
        <v>1268076079320</v>
      </c>
      <c r="F1083" s="15">
        <v>328065975239</v>
      </c>
      <c r="G1083" s="15">
        <v>114534501080</v>
      </c>
      <c r="H1083" s="15">
        <v>1710676555639</v>
      </c>
    </row>
    <row r="1084" spans="2:8" x14ac:dyDescent="0.25">
      <c r="B1084">
        <v>2021</v>
      </c>
      <c r="C1084" t="s">
        <v>17</v>
      </c>
      <c r="D1084" s="2">
        <v>44377</v>
      </c>
      <c r="E1084" s="15">
        <v>1080674110268</v>
      </c>
      <c r="F1084" s="15">
        <v>200052826559</v>
      </c>
      <c r="G1084" s="15">
        <v>102982021656</v>
      </c>
      <c r="H1084" s="15">
        <v>1383708958483</v>
      </c>
    </row>
    <row r="1085" spans="2:8" x14ac:dyDescent="0.25">
      <c r="B1085">
        <v>2021</v>
      </c>
      <c r="C1085" t="s">
        <v>6</v>
      </c>
      <c r="D1085" s="2">
        <v>44378</v>
      </c>
      <c r="E1085" s="15">
        <v>1105800626162</v>
      </c>
      <c r="F1085" s="15">
        <v>206159642309</v>
      </c>
      <c r="G1085" s="15">
        <v>153346076414</v>
      </c>
      <c r="H1085" s="15">
        <v>1465306344885</v>
      </c>
    </row>
    <row r="1086" spans="2:8" x14ac:dyDescent="0.25">
      <c r="B1086">
        <v>2021</v>
      </c>
      <c r="C1086" t="s">
        <v>6</v>
      </c>
      <c r="D1086" s="2">
        <v>44379</v>
      </c>
      <c r="E1086" s="15">
        <v>1194309972224</v>
      </c>
      <c r="F1086" s="15">
        <v>232654972291</v>
      </c>
      <c r="G1086" s="15">
        <v>130982540239</v>
      </c>
      <c r="H1086" s="15">
        <v>1557947484754</v>
      </c>
    </row>
    <row r="1087" spans="2:8" x14ac:dyDescent="0.25">
      <c r="B1087">
        <v>2021</v>
      </c>
      <c r="C1087" t="s">
        <v>6</v>
      </c>
      <c r="D1087" s="2">
        <v>44380</v>
      </c>
      <c r="E1087" s="15">
        <v>1079667624921</v>
      </c>
      <c r="F1087" s="15">
        <v>308945775169</v>
      </c>
      <c r="G1087" s="15">
        <v>151361344486</v>
      </c>
      <c r="H1087" s="15">
        <v>1539974744576</v>
      </c>
    </row>
    <row r="1088" spans="2:8" x14ac:dyDescent="0.25">
      <c r="B1088">
        <v>2021</v>
      </c>
      <c r="C1088" t="s">
        <v>6</v>
      </c>
      <c r="D1088" s="2">
        <v>44381</v>
      </c>
      <c r="E1088" s="15">
        <v>1208150994814</v>
      </c>
      <c r="F1088" s="15">
        <v>227118148747</v>
      </c>
      <c r="G1088" s="15">
        <v>149702979394</v>
      </c>
      <c r="H1088" s="15">
        <v>1584972122955</v>
      </c>
    </row>
    <row r="1089" spans="2:8" x14ac:dyDescent="0.25">
      <c r="B1089">
        <v>2021</v>
      </c>
      <c r="C1089" t="s">
        <v>6</v>
      </c>
      <c r="D1089" s="2">
        <v>44382</v>
      </c>
      <c r="E1089" s="15">
        <v>845891847617</v>
      </c>
      <c r="F1089" s="15">
        <v>208992218956</v>
      </c>
      <c r="G1089" s="15">
        <v>87287187506</v>
      </c>
      <c r="H1089" s="15">
        <v>1142171254079</v>
      </c>
    </row>
    <row r="1090" spans="2:8" x14ac:dyDescent="0.25">
      <c r="B1090">
        <v>2021</v>
      </c>
      <c r="C1090" t="s">
        <v>6</v>
      </c>
      <c r="D1090" s="2">
        <v>44383</v>
      </c>
      <c r="E1090" s="15">
        <v>1185456879781</v>
      </c>
      <c r="F1090" s="15">
        <v>152011613550</v>
      </c>
      <c r="G1090" s="15">
        <v>126181742875</v>
      </c>
      <c r="H1090" s="15">
        <v>1463650236206</v>
      </c>
    </row>
    <row r="1091" spans="2:8" x14ac:dyDescent="0.25">
      <c r="B1091">
        <v>2021</v>
      </c>
      <c r="C1091" t="s">
        <v>6</v>
      </c>
      <c r="D1091" s="2">
        <v>44384</v>
      </c>
      <c r="E1091" s="15">
        <v>1019732574369</v>
      </c>
      <c r="F1091" s="15">
        <v>195075912318</v>
      </c>
      <c r="G1091" s="15">
        <v>153152300847</v>
      </c>
      <c r="H1091" s="15">
        <v>1367960787534</v>
      </c>
    </row>
    <row r="1092" spans="2:8" x14ac:dyDescent="0.25">
      <c r="B1092">
        <v>2021</v>
      </c>
      <c r="C1092" t="s">
        <v>6</v>
      </c>
      <c r="D1092" s="2">
        <v>44385</v>
      </c>
      <c r="E1092" s="15">
        <v>1024548040155</v>
      </c>
      <c r="F1092" s="15">
        <v>274063660613</v>
      </c>
      <c r="G1092" s="15">
        <v>138809310962</v>
      </c>
      <c r="H1092" s="15">
        <v>1437421011730</v>
      </c>
    </row>
    <row r="1093" spans="2:8" x14ac:dyDescent="0.25">
      <c r="B1093">
        <v>2021</v>
      </c>
      <c r="C1093" t="s">
        <v>6</v>
      </c>
      <c r="D1093" s="2">
        <v>44386</v>
      </c>
      <c r="E1093" s="15">
        <v>1245341403504</v>
      </c>
      <c r="F1093" s="15">
        <v>233414961899</v>
      </c>
      <c r="G1093" s="15">
        <v>140546740041</v>
      </c>
      <c r="H1093" s="15">
        <v>1619303105444</v>
      </c>
    </row>
    <row r="1094" spans="2:8" x14ac:dyDescent="0.25">
      <c r="B1094">
        <v>2021</v>
      </c>
      <c r="C1094" t="s">
        <v>6</v>
      </c>
      <c r="D1094" s="2">
        <v>44387</v>
      </c>
      <c r="E1094" s="15">
        <v>1214043661104</v>
      </c>
      <c r="F1094" s="15">
        <v>260670281489</v>
      </c>
      <c r="G1094" s="15">
        <v>153899626074</v>
      </c>
      <c r="H1094" s="15">
        <v>1628613568667</v>
      </c>
    </row>
    <row r="1095" spans="2:8" x14ac:dyDescent="0.25">
      <c r="B1095">
        <v>2021</v>
      </c>
      <c r="C1095" t="s">
        <v>6</v>
      </c>
      <c r="D1095" s="2">
        <v>44388</v>
      </c>
      <c r="E1095" s="15">
        <v>1047581915266</v>
      </c>
      <c r="F1095" s="15">
        <v>192813327877</v>
      </c>
      <c r="G1095" s="15">
        <v>95321627169</v>
      </c>
      <c r="H1095" s="15">
        <v>1335716870312</v>
      </c>
    </row>
    <row r="1096" spans="2:8" x14ac:dyDescent="0.25">
      <c r="B1096">
        <v>2021</v>
      </c>
      <c r="C1096" t="s">
        <v>6</v>
      </c>
      <c r="D1096" s="2">
        <v>44389</v>
      </c>
      <c r="E1096" s="15">
        <v>665471723929</v>
      </c>
      <c r="F1096" s="15">
        <v>166490610914</v>
      </c>
      <c r="G1096" s="15">
        <v>113190875478</v>
      </c>
      <c r="H1096" s="15">
        <v>945153210321</v>
      </c>
    </row>
    <row r="1097" spans="2:8" x14ac:dyDescent="0.25">
      <c r="B1097">
        <v>2021</v>
      </c>
      <c r="C1097" t="s">
        <v>6</v>
      </c>
      <c r="D1097" s="2">
        <v>44390</v>
      </c>
      <c r="E1097" s="15">
        <v>430118114239</v>
      </c>
      <c r="F1097" s="15">
        <v>184569476013</v>
      </c>
      <c r="G1097" s="15">
        <v>0</v>
      </c>
      <c r="H1097" s="15">
        <v>614687590252</v>
      </c>
    </row>
    <row r="1098" spans="2:8" x14ac:dyDescent="0.25">
      <c r="B1098">
        <v>2021</v>
      </c>
      <c r="C1098" t="s">
        <v>6</v>
      </c>
      <c r="D1098" s="2">
        <v>44391</v>
      </c>
      <c r="E1098" s="15">
        <v>524597252116</v>
      </c>
      <c r="F1098" s="15">
        <v>99383564007</v>
      </c>
      <c r="G1098" s="15">
        <v>0</v>
      </c>
      <c r="H1098" s="15">
        <v>623980816123</v>
      </c>
    </row>
    <row r="1099" spans="2:8" x14ac:dyDescent="0.25">
      <c r="B1099">
        <v>2021</v>
      </c>
      <c r="C1099" t="s">
        <v>6</v>
      </c>
      <c r="D1099" s="2">
        <v>44392</v>
      </c>
      <c r="E1099" s="15">
        <v>549525242677</v>
      </c>
      <c r="F1099" s="15">
        <v>113581216008</v>
      </c>
      <c r="G1099" s="15">
        <v>0</v>
      </c>
      <c r="H1099" s="15">
        <v>663106458685</v>
      </c>
    </row>
    <row r="1100" spans="2:8" x14ac:dyDescent="0.25">
      <c r="B1100">
        <v>2021</v>
      </c>
      <c r="C1100" t="s">
        <v>6</v>
      </c>
      <c r="D1100" s="2">
        <v>44393</v>
      </c>
      <c r="E1100" s="15">
        <v>339956530080</v>
      </c>
      <c r="F1100" s="15">
        <v>127778868009</v>
      </c>
      <c r="G1100" s="15">
        <v>8884989232</v>
      </c>
      <c r="H1100" s="15">
        <v>476620387321</v>
      </c>
    </row>
    <row r="1101" spans="2:8" x14ac:dyDescent="0.25">
      <c r="B1101">
        <v>2021</v>
      </c>
      <c r="C1101" t="s">
        <v>6</v>
      </c>
      <c r="D1101" s="2">
        <v>44394</v>
      </c>
      <c r="E1101" s="15">
        <v>348036530510</v>
      </c>
      <c r="F1101" s="15">
        <v>113581216008</v>
      </c>
      <c r="G1101" s="15">
        <v>0</v>
      </c>
      <c r="H1101" s="15">
        <v>461617746518</v>
      </c>
    </row>
    <row r="1102" spans="2:8" x14ac:dyDescent="0.25">
      <c r="B1102">
        <v>2021</v>
      </c>
      <c r="C1102" t="s">
        <v>6</v>
      </c>
      <c r="D1102" s="2">
        <v>44395</v>
      </c>
      <c r="E1102" s="15">
        <v>463526872245</v>
      </c>
      <c r="F1102" s="15">
        <v>81114701506</v>
      </c>
      <c r="G1102" s="15">
        <v>0</v>
      </c>
      <c r="H1102" s="15">
        <v>544641573751</v>
      </c>
    </row>
    <row r="1103" spans="2:8" x14ac:dyDescent="0.25">
      <c r="B1103">
        <v>2021</v>
      </c>
      <c r="C1103" t="s">
        <v>6</v>
      </c>
      <c r="D1103" s="2">
        <v>44396</v>
      </c>
      <c r="E1103" s="15">
        <v>417842288611</v>
      </c>
      <c r="F1103" s="15">
        <v>160906722678</v>
      </c>
      <c r="G1103" s="15">
        <v>0</v>
      </c>
      <c r="H1103" s="15">
        <v>578749011289</v>
      </c>
    </row>
    <row r="1104" spans="2:8" x14ac:dyDescent="0.25">
      <c r="B1104">
        <v>2021</v>
      </c>
      <c r="C1104" t="s">
        <v>6</v>
      </c>
      <c r="D1104" s="2">
        <v>44397</v>
      </c>
      <c r="E1104" s="15">
        <v>862863445793</v>
      </c>
      <c r="F1104" s="15">
        <v>146709070677</v>
      </c>
      <c r="G1104" s="15">
        <v>0</v>
      </c>
      <c r="H1104" s="15">
        <v>1009572516470</v>
      </c>
    </row>
    <row r="1105" spans="2:8" x14ac:dyDescent="0.25">
      <c r="B1105">
        <v>2021</v>
      </c>
      <c r="C1105" t="s">
        <v>6</v>
      </c>
      <c r="D1105" s="2">
        <v>44398</v>
      </c>
      <c r="E1105" s="15">
        <v>274879658242</v>
      </c>
      <c r="F1105" s="15">
        <v>132511418676</v>
      </c>
      <c r="G1105" s="15">
        <v>0</v>
      </c>
      <c r="H1105" s="15">
        <v>407391076918</v>
      </c>
    </row>
    <row r="1106" spans="2:8" x14ac:dyDescent="0.25">
      <c r="B1106">
        <v>2021</v>
      </c>
      <c r="C1106" t="s">
        <v>6</v>
      </c>
      <c r="D1106" s="2">
        <v>44399</v>
      </c>
      <c r="E1106" s="15">
        <v>397277205801</v>
      </c>
      <c r="F1106" s="15">
        <v>141976520010</v>
      </c>
      <c r="G1106" s="15">
        <v>6663741924</v>
      </c>
      <c r="H1106" s="15">
        <v>545917467735</v>
      </c>
    </row>
    <row r="1107" spans="2:8" x14ac:dyDescent="0.25">
      <c r="B1107">
        <v>2021</v>
      </c>
      <c r="C1107" t="s">
        <v>6</v>
      </c>
      <c r="D1107" s="2">
        <v>44400</v>
      </c>
      <c r="E1107" s="15">
        <v>465039464170</v>
      </c>
      <c r="F1107" s="15">
        <v>52058057337</v>
      </c>
      <c r="G1107" s="15">
        <v>4442494616</v>
      </c>
      <c r="H1107" s="15">
        <v>521540016123</v>
      </c>
    </row>
    <row r="1108" spans="2:8" x14ac:dyDescent="0.25">
      <c r="B1108">
        <v>2021</v>
      </c>
      <c r="C1108" t="s">
        <v>6</v>
      </c>
      <c r="D1108" s="2">
        <v>44401</v>
      </c>
      <c r="E1108" s="15">
        <v>446863067869</v>
      </c>
      <c r="F1108" s="15">
        <v>67578389672</v>
      </c>
      <c r="G1108" s="15">
        <v>6663741924</v>
      </c>
      <c r="H1108" s="15">
        <v>521105199465</v>
      </c>
    </row>
    <row r="1109" spans="2:8" x14ac:dyDescent="0.25">
      <c r="B1109">
        <v>2021</v>
      </c>
      <c r="C1109" t="s">
        <v>6</v>
      </c>
      <c r="D1109" s="2">
        <v>44402</v>
      </c>
      <c r="E1109" s="15">
        <v>240574339791</v>
      </c>
      <c r="F1109" s="15">
        <v>99383564007</v>
      </c>
      <c r="G1109" s="15">
        <v>4442494616</v>
      </c>
      <c r="H1109" s="15">
        <v>344400398414</v>
      </c>
    </row>
    <row r="1110" spans="2:8" x14ac:dyDescent="0.25">
      <c r="B1110">
        <v>2021</v>
      </c>
      <c r="C1110" t="s">
        <v>6</v>
      </c>
      <c r="D1110" s="2">
        <v>44403</v>
      </c>
      <c r="E1110" s="15">
        <v>352096983540</v>
      </c>
      <c r="F1110" s="15">
        <v>81114701506</v>
      </c>
      <c r="G1110" s="15">
        <v>8884989232</v>
      </c>
      <c r="H1110" s="15">
        <v>442096674278</v>
      </c>
    </row>
    <row r="1111" spans="2:8" x14ac:dyDescent="0.25">
      <c r="B1111">
        <v>2021</v>
      </c>
      <c r="C1111" t="s">
        <v>6</v>
      </c>
      <c r="D1111" s="2">
        <v>44404</v>
      </c>
      <c r="E1111" s="15">
        <v>452815396583</v>
      </c>
      <c r="F1111" s="15">
        <v>108848665341</v>
      </c>
      <c r="G1111" s="15">
        <v>0</v>
      </c>
      <c r="H1111" s="15">
        <v>561664061924</v>
      </c>
    </row>
    <row r="1112" spans="2:8" x14ac:dyDescent="0.25">
      <c r="B1112">
        <v>2021</v>
      </c>
      <c r="C1112" t="s">
        <v>6</v>
      </c>
      <c r="D1112" s="2">
        <v>44405</v>
      </c>
      <c r="E1112" s="15">
        <v>358689085791</v>
      </c>
      <c r="F1112" s="15">
        <v>118313766675</v>
      </c>
      <c r="G1112" s="15">
        <v>0</v>
      </c>
      <c r="H1112" s="15">
        <v>477002852466</v>
      </c>
    </row>
    <row r="1113" spans="2:8" x14ac:dyDescent="0.25">
      <c r="B1113">
        <v>2021</v>
      </c>
      <c r="C1113" t="s">
        <v>6</v>
      </c>
      <c r="D1113" s="2">
        <v>44406</v>
      </c>
      <c r="E1113" s="15">
        <v>463342841897</v>
      </c>
      <c r="F1113" s="15">
        <v>156174172011</v>
      </c>
      <c r="G1113" s="15">
        <v>0</v>
      </c>
      <c r="H1113" s="15">
        <v>619517013908</v>
      </c>
    </row>
    <row r="1114" spans="2:8" x14ac:dyDescent="0.25">
      <c r="B1114">
        <v>2021</v>
      </c>
      <c r="C1114" t="s">
        <v>6</v>
      </c>
      <c r="D1114" s="2">
        <v>44407</v>
      </c>
      <c r="E1114" s="15">
        <v>463952209559</v>
      </c>
      <c r="F1114" s="15">
        <v>70988260005</v>
      </c>
      <c r="G1114" s="15">
        <v>4442494616</v>
      </c>
      <c r="H1114" s="15">
        <v>539382964180</v>
      </c>
    </row>
    <row r="1115" spans="2:8" x14ac:dyDescent="0.25">
      <c r="B1115">
        <v>2021</v>
      </c>
      <c r="C1115" t="s">
        <v>6</v>
      </c>
      <c r="D1115" s="2">
        <v>44408</v>
      </c>
      <c r="E1115" s="15">
        <v>579918107103</v>
      </c>
      <c r="F1115" s="15">
        <v>198767128014</v>
      </c>
      <c r="G1115" s="15">
        <v>8884989232</v>
      </c>
      <c r="H1115" s="15">
        <v>787570224349</v>
      </c>
    </row>
    <row r="1116" spans="2:8" x14ac:dyDescent="0.25">
      <c r="B1116">
        <v>2021</v>
      </c>
      <c r="C1116" t="s">
        <v>7</v>
      </c>
      <c r="D1116" s="2">
        <v>44409</v>
      </c>
      <c r="E1116" s="15">
        <v>488537905782</v>
      </c>
      <c r="F1116" s="15">
        <v>92615408090</v>
      </c>
      <c r="G1116" s="15">
        <v>8884989232</v>
      </c>
      <c r="H1116" s="15">
        <v>590038303104</v>
      </c>
    </row>
    <row r="1117" spans="2:8" x14ac:dyDescent="0.25">
      <c r="B1117">
        <v>2021</v>
      </c>
      <c r="C1117" t="s">
        <v>7</v>
      </c>
      <c r="D1117" s="2">
        <v>44410</v>
      </c>
      <c r="E1117" s="15">
        <v>254002461989</v>
      </c>
      <c r="F1117" s="15">
        <v>99383564007</v>
      </c>
      <c r="G1117" s="15">
        <v>4442494616</v>
      </c>
      <c r="H1117" s="15">
        <v>357828520612</v>
      </c>
    </row>
    <row r="1118" spans="2:8" x14ac:dyDescent="0.25">
      <c r="B1118">
        <v>2021</v>
      </c>
      <c r="C1118" t="s">
        <v>7</v>
      </c>
      <c r="D1118" s="2">
        <v>44411</v>
      </c>
      <c r="E1118" s="15">
        <v>512709921458</v>
      </c>
      <c r="F1118" s="15">
        <v>146709070677</v>
      </c>
      <c r="G1118" s="15">
        <v>0</v>
      </c>
      <c r="H1118" s="15">
        <v>659418992135</v>
      </c>
    </row>
    <row r="1119" spans="2:8" x14ac:dyDescent="0.25">
      <c r="B1119">
        <v>2021</v>
      </c>
      <c r="C1119" t="s">
        <v>7</v>
      </c>
      <c r="D1119" s="2">
        <v>44412</v>
      </c>
      <c r="E1119" s="15">
        <v>260745071535</v>
      </c>
      <c r="F1119" s="15">
        <v>105438795008</v>
      </c>
      <c r="G1119" s="15">
        <v>0</v>
      </c>
      <c r="H1119" s="15">
        <v>366183866543</v>
      </c>
    </row>
    <row r="1120" spans="2:8" x14ac:dyDescent="0.25">
      <c r="B1120">
        <v>2021</v>
      </c>
      <c r="C1120" t="s">
        <v>7</v>
      </c>
      <c r="D1120" s="2">
        <v>44413</v>
      </c>
      <c r="E1120" s="15">
        <v>387085998894</v>
      </c>
      <c r="F1120" s="15">
        <v>118975106842</v>
      </c>
      <c r="G1120" s="15">
        <v>0</v>
      </c>
      <c r="H1120" s="15">
        <v>506061105736</v>
      </c>
    </row>
    <row r="1121" spans="2:8" x14ac:dyDescent="0.25">
      <c r="B1121">
        <v>2021</v>
      </c>
      <c r="C1121" t="s">
        <v>7</v>
      </c>
      <c r="D1121" s="2">
        <v>44414</v>
      </c>
      <c r="E1121" s="15">
        <v>421113937308</v>
      </c>
      <c r="F1121" s="15">
        <v>75720810672</v>
      </c>
      <c r="G1121" s="15">
        <v>0</v>
      </c>
      <c r="H1121" s="15">
        <v>496834747980</v>
      </c>
    </row>
    <row r="1122" spans="2:8" x14ac:dyDescent="0.25">
      <c r="B1122">
        <v>2021</v>
      </c>
      <c r="C1122" t="s">
        <v>7</v>
      </c>
      <c r="D1122" s="2">
        <v>44415</v>
      </c>
      <c r="E1122" s="15">
        <v>417040166036</v>
      </c>
      <c r="F1122" s="15">
        <v>155461247095</v>
      </c>
      <c r="G1122" s="15">
        <v>0</v>
      </c>
      <c r="H1122" s="15">
        <v>572501413131</v>
      </c>
    </row>
    <row r="1123" spans="2:8" x14ac:dyDescent="0.25">
      <c r="B1123">
        <v>2021</v>
      </c>
      <c r="C1123" t="s">
        <v>7</v>
      </c>
      <c r="D1123" s="2">
        <v>44416</v>
      </c>
      <c r="E1123" s="15">
        <v>432169102532</v>
      </c>
      <c r="F1123" s="15">
        <v>175104374679</v>
      </c>
      <c r="G1123" s="15">
        <v>0</v>
      </c>
      <c r="H1123" s="15">
        <v>607273477211</v>
      </c>
    </row>
    <row r="1124" spans="2:8" x14ac:dyDescent="0.25">
      <c r="B1124">
        <v>2021</v>
      </c>
      <c r="C1124" t="s">
        <v>7</v>
      </c>
      <c r="D1124" s="2">
        <v>44417</v>
      </c>
      <c r="E1124" s="15">
        <v>574359939275</v>
      </c>
      <c r="F1124" s="15">
        <v>151441621344</v>
      </c>
      <c r="G1124" s="15">
        <v>2221247308</v>
      </c>
      <c r="H1124" s="15">
        <v>728022807927</v>
      </c>
    </row>
    <row r="1125" spans="2:8" x14ac:dyDescent="0.25">
      <c r="B1125">
        <v>2021</v>
      </c>
      <c r="C1125" t="s">
        <v>7</v>
      </c>
      <c r="D1125" s="2">
        <v>44418</v>
      </c>
      <c r="E1125" s="15">
        <v>252683756847</v>
      </c>
      <c r="F1125" s="15">
        <v>104116114674</v>
      </c>
      <c r="G1125" s="15">
        <v>22212473080</v>
      </c>
      <c r="H1125" s="15">
        <v>379012344601</v>
      </c>
    </row>
    <row r="1126" spans="2:8" x14ac:dyDescent="0.25">
      <c r="B1126">
        <v>2021</v>
      </c>
      <c r="C1126" t="s">
        <v>7</v>
      </c>
      <c r="D1126" s="2">
        <v>44419</v>
      </c>
      <c r="E1126" s="15">
        <v>321318684272</v>
      </c>
      <c r="F1126" s="15">
        <v>127778868009</v>
      </c>
      <c r="G1126" s="15">
        <v>0</v>
      </c>
      <c r="H1126" s="15">
        <v>449097552281</v>
      </c>
    </row>
    <row r="1127" spans="2:8" x14ac:dyDescent="0.25">
      <c r="B1127">
        <v>2021</v>
      </c>
      <c r="C1127" t="s">
        <v>7</v>
      </c>
      <c r="D1127" s="2">
        <v>44420</v>
      </c>
      <c r="E1127" s="15">
        <v>534046658957</v>
      </c>
      <c r="F1127" s="15">
        <v>173068769429</v>
      </c>
      <c r="G1127" s="15">
        <v>15548731156</v>
      </c>
      <c r="H1127" s="15">
        <v>722664159542</v>
      </c>
    </row>
    <row r="1128" spans="2:8" x14ac:dyDescent="0.25">
      <c r="B1128" t="s">
        <v>0</v>
      </c>
      <c r="E1128" s="15">
        <v>420529874018615</v>
      </c>
      <c r="F1128" s="15">
        <v>106023098907943</v>
      </c>
      <c r="G1128" s="15">
        <v>107381573468814</v>
      </c>
      <c r="H1128" s="15">
        <v>633934546395372</v>
      </c>
    </row>
  </sheetData>
  <pageMargins left="0.7" right="0.7" top="0.78740157499999996" bottom="0.78740157499999996"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6A5345-56F2-4E9C-AD55-CA82A0D668E2}">
  <dimension ref="B1:D56"/>
  <sheetViews>
    <sheetView showGridLines="0" workbookViewId="0">
      <selection activeCell="D36" sqref="D36"/>
    </sheetView>
  </sheetViews>
  <sheetFormatPr baseColWidth="10" defaultRowHeight="15" x14ac:dyDescent="0.25"/>
  <cols>
    <col min="2" max="2" width="22.42578125" bestFit="1" customWidth="1"/>
    <col min="3" max="3" width="11.85546875" style="8" bestFit="1" customWidth="1"/>
    <col min="4" max="4" width="19.5703125" style="8" bestFit="1" customWidth="1"/>
  </cols>
  <sheetData>
    <row r="1" spans="2:4" x14ac:dyDescent="0.25">
      <c r="B1" s="1" t="s">
        <v>26</v>
      </c>
      <c r="C1" s="8" t="s">
        <v>81</v>
      </c>
      <c r="D1" s="8" t="s">
        <v>82</v>
      </c>
    </row>
    <row r="2" spans="2:4" x14ac:dyDescent="0.25">
      <c r="B2" s="4" t="s">
        <v>27</v>
      </c>
      <c r="C2" s="10">
        <v>14</v>
      </c>
      <c r="D2" s="9">
        <v>0.5714285714285714</v>
      </c>
    </row>
    <row r="3" spans="2:4" x14ac:dyDescent="0.25">
      <c r="B3" s="5" t="s">
        <v>48</v>
      </c>
      <c r="C3" s="10">
        <v>2</v>
      </c>
      <c r="D3" s="9">
        <v>1</v>
      </c>
    </row>
    <row r="4" spans="2:4" x14ac:dyDescent="0.25">
      <c r="B4" s="5" t="s">
        <v>49</v>
      </c>
      <c r="C4" s="10">
        <v>7</v>
      </c>
      <c r="D4" s="9">
        <v>0.42857142857142855</v>
      </c>
    </row>
    <row r="5" spans="2:4" x14ac:dyDescent="0.25">
      <c r="B5" s="5" t="s">
        <v>56</v>
      </c>
      <c r="C5" s="10">
        <v>5</v>
      </c>
      <c r="D5" s="9">
        <v>0.6</v>
      </c>
    </row>
    <row r="6" spans="2:4" x14ac:dyDescent="0.25">
      <c r="B6" s="4" t="s">
        <v>28</v>
      </c>
      <c r="C6" s="10">
        <v>3573</v>
      </c>
      <c r="D6" s="9">
        <v>0.75874615169325499</v>
      </c>
    </row>
    <row r="7" spans="2:4" x14ac:dyDescent="0.25">
      <c r="B7" s="5" t="s">
        <v>36</v>
      </c>
      <c r="C7" s="10">
        <v>905</v>
      </c>
      <c r="D7" s="9">
        <v>0.7635359116022099</v>
      </c>
    </row>
    <row r="8" spans="2:4" x14ac:dyDescent="0.25">
      <c r="B8" s="5" t="s">
        <v>51</v>
      </c>
      <c r="C8" s="10">
        <v>1058</v>
      </c>
      <c r="D8" s="9">
        <v>0.75708884688090738</v>
      </c>
    </row>
    <row r="9" spans="2:4" x14ac:dyDescent="0.25">
      <c r="B9" s="5" t="s">
        <v>58</v>
      </c>
      <c r="C9" s="10">
        <v>756</v>
      </c>
      <c r="D9" s="9">
        <v>0.74603174603174605</v>
      </c>
    </row>
    <row r="10" spans="2:4" x14ac:dyDescent="0.25">
      <c r="B10" s="5" t="s">
        <v>73</v>
      </c>
      <c r="C10" s="10">
        <v>854</v>
      </c>
      <c r="D10" s="9">
        <v>0.7669789227166276</v>
      </c>
    </row>
    <row r="11" spans="2:4" x14ac:dyDescent="0.25">
      <c r="B11" s="4" t="s">
        <v>29</v>
      </c>
      <c r="C11" s="10">
        <v>6786</v>
      </c>
      <c r="D11" s="9">
        <v>0.76142057176539935</v>
      </c>
    </row>
    <row r="12" spans="2:4" x14ac:dyDescent="0.25">
      <c r="B12" s="5" t="s">
        <v>62</v>
      </c>
      <c r="C12" s="10">
        <v>2226</v>
      </c>
      <c r="D12" s="9">
        <v>0.74707996406109611</v>
      </c>
    </row>
    <row r="13" spans="2:4" x14ac:dyDescent="0.25">
      <c r="B13" s="5" t="s">
        <v>64</v>
      </c>
      <c r="C13" s="10">
        <v>2226</v>
      </c>
      <c r="D13" s="9">
        <v>0.75920934411500451</v>
      </c>
    </row>
    <row r="14" spans="2:4" x14ac:dyDescent="0.25">
      <c r="B14" s="5" t="s">
        <v>69</v>
      </c>
      <c r="C14" s="10">
        <v>2334</v>
      </c>
      <c r="D14" s="9">
        <v>0.77720651242502137</v>
      </c>
    </row>
    <row r="15" spans="2:4" x14ac:dyDescent="0.25">
      <c r="B15" s="4" t="s">
        <v>30</v>
      </c>
      <c r="C15" s="10">
        <v>2629</v>
      </c>
      <c r="D15" s="9">
        <v>0.78470901483453781</v>
      </c>
    </row>
    <row r="16" spans="2:4" x14ac:dyDescent="0.25">
      <c r="B16" s="5" t="s">
        <v>38</v>
      </c>
      <c r="C16" s="10">
        <v>332</v>
      </c>
      <c r="D16" s="9">
        <v>0.75903614457831325</v>
      </c>
    </row>
    <row r="17" spans="2:4" x14ac:dyDescent="0.25">
      <c r="B17" s="5" t="s">
        <v>41</v>
      </c>
      <c r="C17" s="10">
        <v>317</v>
      </c>
      <c r="D17" s="9">
        <v>0.77287066246056779</v>
      </c>
    </row>
    <row r="18" spans="2:4" x14ac:dyDescent="0.25">
      <c r="B18" s="5" t="s">
        <v>47</v>
      </c>
      <c r="C18" s="10">
        <v>330</v>
      </c>
      <c r="D18" s="9">
        <v>0.77575757575757576</v>
      </c>
    </row>
    <row r="19" spans="2:4" x14ac:dyDescent="0.25">
      <c r="B19" s="5" t="s">
        <v>59</v>
      </c>
      <c r="C19" s="10">
        <v>371</v>
      </c>
      <c r="D19" s="9">
        <v>0.77897574123989222</v>
      </c>
    </row>
    <row r="20" spans="2:4" x14ac:dyDescent="0.25">
      <c r="B20" s="5" t="s">
        <v>60</v>
      </c>
      <c r="C20" s="10">
        <v>379</v>
      </c>
      <c r="D20" s="9">
        <v>0.78364116094986802</v>
      </c>
    </row>
    <row r="21" spans="2:4" x14ac:dyDescent="0.25">
      <c r="B21" s="5" t="s">
        <v>63</v>
      </c>
      <c r="C21" s="10">
        <v>270</v>
      </c>
      <c r="D21" s="9">
        <v>0.82222222222222219</v>
      </c>
    </row>
    <row r="22" spans="2:4" x14ac:dyDescent="0.25">
      <c r="B22" s="5" t="s">
        <v>75</v>
      </c>
      <c r="C22" s="10">
        <v>328</v>
      </c>
      <c r="D22" s="9">
        <v>0.80792682926829273</v>
      </c>
    </row>
    <row r="23" spans="2:4" x14ac:dyDescent="0.25">
      <c r="B23" s="5" t="s">
        <v>80</v>
      </c>
      <c r="C23" s="10">
        <v>302</v>
      </c>
      <c r="D23" s="9">
        <v>0.78476821192052981</v>
      </c>
    </row>
    <row r="24" spans="2:4" x14ac:dyDescent="0.25">
      <c r="B24" s="4" t="s">
        <v>31</v>
      </c>
      <c r="C24" s="10">
        <v>2612</v>
      </c>
      <c r="D24" s="9">
        <v>0.7626339969372129</v>
      </c>
    </row>
    <row r="25" spans="2:4" x14ac:dyDescent="0.25">
      <c r="B25" s="5" t="s">
        <v>42</v>
      </c>
      <c r="C25" s="10">
        <v>424</v>
      </c>
      <c r="D25" s="9">
        <v>0.74764150943396224</v>
      </c>
    </row>
    <row r="26" spans="2:4" x14ac:dyDescent="0.25">
      <c r="B26" s="5" t="s">
        <v>53</v>
      </c>
      <c r="C26" s="10">
        <v>402</v>
      </c>
      <c r="D26" s="9">
        <v>0.75621890547263682</v>
      </c>
    </row>
    <row r="27" spans="2:4" x14ac:dyDescent="0.25">
      <c r="B27" s="5" t="s">
        <v>55</v>
      </c>
      <c r="C27" s="10">
        <v>454</v>
      </c>
      <c r="D27" s="9">
        <v>0.75991189427312777</v>
      </c>
    </row>
    <row r="28" spans="2:4" x14ac:dyDescent="0.25">
      <c r="B28" s="5" t="s">
        <v>61</v>
      </c>
      <c r="C28" s="10">
        <v>445</v>
      </c>
      <c r="D28" s="9">
        <v>0.77752808988764044</v>
      </c>
    </row>
    <row r="29" spans="2:4" x14ac:dyDescent="0.25">
      <c r="B29" s="5" t="s">
        <v>70</v>
      </c>
      <c r="C29" s="10">
        <v>460</v>
      </c>
      <c r="D29" s="9">
        <v>0.74130434782608701</v>
      </c>
    </row>
    <row r="30" spans="2:4" x14ac:dyDescent="0.25">
      <c r="B30" s="5" t="s">
        <v>76</v>
      </c>
      <c r="C30" s="10">
        <v>427</v>
      </c>
      <c r="D30" s="9">
        <v>0.79391100702576112</v>
      </c>
    </row>
    <row r="31" spans="2:4" x14ac:dyDescent="0.25">
      <c r="B31" s="4" t="s">
        <v>32</v>
      </c>
      <c r="C31" s="10">
        <v>6634</v>
      </c>
      <c r="D31" s="9">
        <v>0.76409406089840215</v>
      </c>
    </row>
    <row r="32" spans="2:4" x14ac:dyDescent="0.25">
      <c r="B32" s="5" t="s">
        <v>37</v>
      </c>
      <c r="C32" s="10">
        <v>1335</v>
      </c>
      <c r="D32" s="9">
        <v>0.77153558052434457</v>
      </c>
    </row>
    <row r="33" spans="2:4" x14ac:dyDescent="0.25">
      <c r="B33" s="5" t="s">
        <v>40</v>
      </c>
      <c r="C33" s="10">
        <v>1352</v>
      </c>
      <c r="D33" s="9">
        <v>0.75591715976331364</v>
      </c>
    </row>
    <row r="34" spans="2:4" x14ac:dyDescent="0.25">
      <c r="B34" s="5" t="s">
        <v>46</v>
      </c>
      <c r="C34" s="10">
        <v>1284</v>
      </c>
      <c r="D34" s="9">
        <v>0.76246105919003115</v>
      </c>
    </row>
    <row r="35" spans="2:4" x14ac:dyDescent="0.25">
      <c r="B35" s="5" t="s">
        <v>68</v>
      </c>
      <c r="C35" s="10">
        <v>1344</v>
      </c>
      <c r="D35" s="9">
        <v>0.75595238095238093</v>
      </c>
    </row>
    <row r="36" spans="2:4" x14ac:dyDescent="0.25">
      <c r="B36" s="5" t="s">
        <v>78</v>
      </c>
      <c r="C36" s="10">
        <v>1319</v>
      </c>
      <c r="D36" s="9">
        <v>0.77482941622441248</v>
      </c>
    </row>
    <row r="37" spans="2:4" x14ac:dyDescent="0.25">
      <c r="B37" s="4" t="s">
        <v>33</v>
      </c>
      <c r="C37" s="10">
        <v>8211</v>
      </c>
      <c r="D37" s="9">
        <v>0.76957739617586163</v>
      </c>
    </row>
    <row r="38" spans="2:4" x14ac:dyDescent="0.25">
      <c r="B38" s="5" t="s">
        <v>43</v>
      </c>
      <c r="C38" s="10">
        <v>1094</v>
      </c>
      <c r="D38" s="9">
        <v>0.76691042047531988</v>
      </c>
    </row>
    <row r="39" spans="2:4" x14ac:dyDescent="0.25">
      <c r="B39" s="5" t="s">
        <v>44</v>
      </c>
      <c r="C39" s="10">
        <v>1076</v>
      </c>
      <c r="D39" s="9">
        <v>0.74442379182156138</v>
      </c>
    </row>
    <row r="40" spans="2:4" x14ac:dyDescent="0.25">
      <c r="B40" s="5" t="s">
        <v>45</v>
      </c>
      <c r="C40" s="10">
        <v>969</v>
      </c>
      <c r="D40" s="9">
        <v>0.77812177502579982</v>
      </c>
    </row>
    <row r="41" spans="2:4" x14ac:dyDescent="0.25">
      <c r="B41" s="5" t="s">
        <v>54</v>
      </c>
      <c r="C41" s="10">
        <v>1013</v>
      </c>
      <c r="D41" s="9">
        <v>0.76209279368213223</v>
      </c>
    </row>
    <row r="42" spans="2:4" x14ac:dyDescent="0.25">
      <c r="B42" s="5" t="s">
        <v>65</v>
      </c>
      <c r="C42" s="10">
        <v>1069</v>
      </c>
      <c r="D42" s="9">
        <v>0.78765201122544437</v>
      </c>
    </row>
    <row r="43" spans="2:4" x14ac:dyDescent="0.25">
      <c r="B43" s="5" t="s">
        <v>71</v>
      </c>
      <c r="C43" s="10">
        <v>1063</v>
      </c>
      <c r="D43" s="9">
        <v>0.77610536218250237</v>
      </c>
    </row>
    <row r="44" spans="2:4" x14ac:dyDescent="0.25">
      <c r="B44" s="5" t="s">
        <v>77</v>
      </c>
      <c r="C44" s="10">
        <v>1035</v>
      </c>
      <c r="D44" s="9">
        <v>0.76521739130434785</v>
      </c>
    </row>
    <row r="45" spans="2:4" x14ac:dyDescent="0.25">
      <c r="B45" s="5" t="s">
        <v>79</v>
      </c>
      <c r="C45" s="10">
        <v>892</v>
      </c>
      <c r="D45" s="9">
        <v>0.77802690582959644</v>
      </c>
    </row>
    <row r="46" spans="2:4" x14ac:dyDescent="0.25">
      <c r="B46" s="4" t="s">
        <v>34</v>
      </c>
      <c r="C46" s="10">
        <v>12</v>
      </c>
      <c r="D46" s="9">
        <v>1</v>
      </c>
    </row>
    <row r="47" spans="2:4" x14ac:dyDescent="0.25">
      <c r="B47" s="5" t="s">
        <v>50</v>
      </c>
      <c r="C47" s="10">
        <v>3</v>
      </c>
      <c r="D47" s="9">
        <v>1</v>
      </c>
    </row>
    <row r="48" spans="2:4" x14ac:dyDescent="0.25">
      <c r="B48" s="5" t="s">
        <v>57</v>
      </c>
      <c r="C48" s="10">
        <v>2</v>
      </c>
      <c r="D48" s="9">
        <v>1</v>
      </c>
    </row>
    <row r="49" spans="2:4" x14ac:dyDescent="0.25">
      <c r="B49" s="5" t="s">
        <v>66</v>
      </c>
      <c r="C49" s="10">
        <v>4</v>
      </c>
      <c r="D49" s="9">
        <v>1</v>
      </c>
    </row>
    <row r="50" spans="2:4" x14ac:dyDescent="0.25">
      <c r="B50" s="5" t="s">
        <v>72</v>
      </c>
      <c r="C50" s="10">
        <v>3</v>
      </c>
      <c r="D50" s="9">
        <v>1</v>
      </c>
    </row>
    <row r="51" spans="2:4" x14ac:dyDescent="0.25">
      <c r="B51" s="4" t="s">
        <v>35</v>
      </c>
      <c r="C51" s="10">
        <v>29</v>
      </c>
      <c r="D51" s="9">
        <v>0.86206896551724133</v>
      </c>
    </row>
    <row r="52" spans="2:4" x14ac:dyDescent="0.25">
      <c r="B52" s="5" t="s">
        <v>39</v>
      </c>
      <c r="C52" s="10">
        <v>8</v>
      </c>
      <c r="D52" s="9">
        <v>0.875</v>
      </c>
    </row>
    <row r="53" spans="2:4" x14ac:dyDescent="0.25">
      <c r="B53" s="5" t="s">
        <v>52</v>
      </c>
      <c r="C53" s="10">
        <v>4</v>
      </c>
      <c r="D53" s="9">
        <v>0.75</v>
      </c>
    </row>
    <row r="54" spans="2:4" x14ac:dyDescent="0.25">
      <c r="B54" s="5" t="s">
        <v>67</v>
      </c>
      <c r="C54" s="10">
        <v>11</v>
      </c>
      <c r="D54" s="9">
        <v>0.81818181818181823</v>
      </c>
    </row>
    <row r="55" spans="2:4" x14ac:dyDescent="0.25">
      <c r="B55" s="5" t="s">
        <v>74</v>
      </c>
      <c r="C55" s="10">
        <v>6</v>
      </c>
      <c r="D55" s="9">
        <v>1</v>
      </c>
    </row>
    <row r="56" spans="2:4" x14ac:dyDescent="0.25">
      <c r="B56" s="4" t="s">
        <v>0</v>
      </c>
      <c r="C56" s="10">
        <v>30500</v>
      </c>
      <c r="D56" s="9">
        <v>0.76609836065573766</v>
      </c>
    </row>
  </sheetData>
  <conditionalFormatting pivot="1" sqref="C3:C5 C7:C10 C12:C14 C16:C23 C25:C30 C32:C36 C38:C45 C47:C50 C52:C55">
    <cfRule type="dataBar" priority="4">
      <dataBar>
        <cfvo type="min"/>
        <cfvo type="max"/>
        <color rgb="FF638EC6"/>
      </dataBar>
      <extLst>
        <ext xmlns:x14="http://schemas.microsoft.com/office/spreadsheetml/2009/9/main" uri="{B025F937-C7B1-47D3-B67F-A62EFF666E3E}">
          <x14:id>{0B7E427F-74D5-469C-8C69-240A5061A4A0}</x14:id>
        </ext>
      </extLst>
    </cfRule>
  </conditionalFormatting>
  <conditionalFormatting pivot="1" sqref="C6 C2 C11 C15 C24 C31 C37 C46 C51">
    <cfRule type="colorScale" priority="3">
      <colorScale>
        <cfvo type="min"/>
        <cfvo type="percentile" val="50"/>
        <cfvo type="max"/>
        <color rgb="FF63BE7B"/>
        <color rgb="FFFCFCFF"/>
        <color rgb="FFF8696B"/>
      </colorScale>
    </cfRule>
  </conditionalFormatting>
  <conditionalFormatting pivot="1" sqref="D2 D6 D11 D15 D24 D31 D37 D46 D51">
    <cfRule type="iconSet" priority="2">
      <iconSet iconSet="3Symbols">
        <cfvo type="percent" val="0"/>
        <cfvo type="num" val="0.75"/>
        <cfvo type="num" val="0.9"/>
      </iconSet>
    </cfRule>
  </conditionalFormatting>
  <conditionalFormatting pivot="1" sqref="D3:D5 D7:D10 D12:D14 D16:D23 D25:D30 D32:D36 D38:D45 D47:D50 D52:D55">
    <cfRule type="iconSet" priority="1">
      <iconSet iconSet="3Symbols">
        <cfvo type="percent" val="0"/>
        <cfvo type="num" val="0.75"/>
        <cfvo type="num" val="0.9"/>
      </iconSet>
    </cfRule>
  </conditionalFormatting>
  <pageMargins left="0.7" right="0.7" top="0.78740157499999996" bottom="0.78740157499999996" header="0.3" footer="0.3"/>
  <extLst>
    <ext xmlns:x14="http://schemas.microsoft.com/office/spreadsheetml/2009/9/main" uri="{78C0D931-6437-407d-A8EE-F0AAD7539E65}">
      <x14:conditionalFormattings>
        <x14:conditionalFormatting xmlns:xm="http://schemas.microsoft.com/office/excel/2006/main" pivot="1">
          <x14:cfRule type="dataBar" id="{0B7E427F-74D5-469C-8C69-240A5061A4A0}">
            <x14:dataBar minLength="0" maxLength="100" gradient="0">
              <x14:cfvo type="autoMin"/>
              <x14:cfvo type="autoMax"/>
              <x14:negativeFillColor rgb="FFFF0000"/>
              <x14:axisColor rgb="FF000000"/>
            </x14:dataBar>
          </x14:cfRule>
          <xm:sqref>C3:C5 C7:C10 C12:C14 C16:C23 C25:C30 C32:C36 C38:C45 C47:C50 C52:C55</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A3DC45-82A1-492C-ACE8-40A0713D3EC5}">
  <dimension ref="B3:E26"/>
  <sheetViews>
    <sheetView showGridLines="0" workbookViewId="0">
      <selection activeCell="D31" sqref="D31"/>
    </sheetView>
  </sheetViews>
  <sheetFormatPr baseColWidth="10" defaultRowHeight="15" x14ac:dyDescent="0.25"/>
  <cols>
    <col min="2" max="2" width="22.42578125" bestFit="1" customWidth="1"/>
    <col min="3" max="3" width="18.7109375" bestFit="1" customWidth="1"/>
    <col min="4" max="4" width="24.28515625" bestFit="1" customWidth="1"/>
    <col min="5" max="5" width="17.28515625" bestFit="1" customWidth="1"/>
  </cols>
  <sheetData>
    <row r="3" spans="2:5" x14ac:dyDescent="0.25">
      <c r="B3" s="1" t="s">
        <v>26</v>
      </c>
      <c r="C3" t="s">
        <v>84</v>
      </c>
      <c r="D3" t="s">
        <v>85</v>
      </c>
      <c r="E3" t="s">
        <v>86</v>
      </c>
    </row>
    <row r="4" spans="2:5" x14ac:dyDescent="0.25">
      <c r="B4" s="4" t="s">
        <v>27</v>
      </c>
      <c r="C4" s="13">
        <v>12</v>
      </c>
      <c r="D4" s="14">
        <v>13.069444444444443</v>
      </c>
      <c r="E4" s="7">
        <v>0.91666666666666663</v>
      </c>
    </row>
    <row r="5" spans="2:5" x14ac:dyDescent="0.25">
      <c r="B5" s="4" t="s">
        <v>28</v>
      </c>
      <c r="C5" s="13">
        <v>1787</v>
      </c>
      <c r="D5" s="14">
        <v>12.605745196791643</v>
      </c>
      <c r="E5" s="7">
        <v>0.82652490207050922</v>
      </c>
    </row>
    <row r="6" spans="2:5" x14ac:dyDescent="0.25">
      <c r="B6" s="4" t="s">
        <v>29</v>
      </c>
      <c r="C6" s="13">
        <v>4152</v>
      </c>
      <c r="D6" s="14">
        <v>12.360914418754009</v>
      </c>
      <c r="E6" s="7">
        <v>0.82683044315992293</v>
      </c>
    </row>
    <row r="7" spans="2:5" x14ac:dyDescent="0.25">
      <c r="B7" s="4" t="s">
        <v>30</v>
      </c>
      <c r="C7" s="13">
        <v>2052</v>
      </c>
      <c r="D7" s="14">
        <v>12.49811565951917</v>
      </c>
      <c r="E7" s="7">
        <v>0.83382066276803124</v>
      </c>
    </row>
    <row r="8" spans="2:5" x14ac:dyDescent="0.25">
      <c r="B8" s="4" t="s">
        <v>31</v>
      </c>
      <c r="C8" s="13">
        <v>1933</v>
      </c>
      <c r="D8" s="14">
        <v>12.488411795137104</v>
      </c>
      <c r="E8" s="7">
        <v>0.81996896016554577</v>
      </c>
    </row>
    <row r="9" spans="2:5" x14ac:dyDescent="0.25">
      <c r="B9" s="4" t="s">
        <v>32</v>
      </c>
      <c r="C9" s="13">
        <v>5106</v>
      </c>
      <c r="D9" s="14">
        <v>12.295913304608952</v>
      </c>
      <c r="E9" s="7">
        <v>0.82608695652173914</v>
      </c>
    </row>
    <row r="10" spans="2:5" x14ac:dyDescent="0.25">
      <c r="B10" s="4" t="s">
        <v>33</v>
      </c>
      <c r="C10" s="13">
        <v>6057</v>
      </c>
      <c r="D10" s="14">
        <v>12.339048483847899</v>
      </c>
      <c r="E10" s="7">
        <v>0.82268449727587911</v>
      </c>
    </row>
    <row r="11" spans="2:5" x14ac:dyDescent="0.25">
      <c r="B11" s="4" t="s">
        <v>34</v>
      </c>
      <c r="C11" s="13">
        <v>16</v>
      </c>
      <c r="D11" s="14">
        <v>13.389583333333336</v>
      </c>
      <c r="E11" s="7">
        <v>0.875</v>
      </c>
    </row>
    <row r="12" spans="2:5" x14ac:dyDescent="0.25">
      <c r="B12" s="4" t="s">
        <v>35</v>
      </c>
      <c r="C12" s="13">
        <v>21</v>
      </c>
      <c r="D12" s="14">
        <v>12.116666666666665</v>
      </c>
      <c r="E12" s="7">
        <v>0.95238095238095233</v>
      </c>
    </row>
    <row r="13" spans="2:5" x14ac:dyDescent="0.25">
      <c r="B13" s="4" t="s">
        <v>0</v>
      </c>
      <c r="C13" s="13">
        <v>21136</v>
      </c>
      <c r="D13" s="14">
        <v>12.385564124400654</v>
      </c>
      <c r="E13" s="7">
        <v>0.82570022710068125</v>
      </c>
    </row>
    <row r="16" spans="2:5" x14ac:dyDescent="0.25">
      <c r="B16" s="1" t="s">
        <v>26</v>
      </c>
      <c r="C16" t="s">
        <v>84</v>
      </c>
      <c r="D16" t="s">
        <v>85</v>
      </c>
      <c r="E16" t="s">
        <v>86</v>
      </c>
    </row>
    <row r="17" spans="2:5" x14ac:dyDescent="0.25">
      <c r="B17" s="4" t="s">
        <v>27</v>
      </c>
      <c r="C17" s="13">
        <v>12</v>
      </c>
      <c r="D17" s="14">
        <v>13.069444444444443</v>
      </c>
      <c r="E17" s="7">
        <v>0.91666666666666663</v>
      </c>
    </row>
    <row r="18" spans="2:5" x14ac:dyDescent="0.25">
      <c r="B18" s="4" t="s">
        <v>28</v>
      </c>
      <c r="C18" s="13">
        <v>1787</v>
      </c>
      <c r="D18" s="14">
        <v>12.605745196791643</v>
      </c>
      <c r="E18" s="7">
        <v>0.82652490207050922</v>
      </c>
    </row>
    <row r="19" spans="2:5" x14ac:dyDescent="0.25">
      <c r="B19" s="4" t="s">
        <v>29</v>
      </c>
      <c r="C19" s="13">
        <v>4152</v>
      </c>
      <c r="D19" s="14">
        <v>12.360914418754009</v>
      </c>
      <c r="E19" s="7">
        <v>0.82683044315992293</v>
      </c>
    </row>
    <row r="20" spans="2:5" x14ac:dyDescent="0.25">
      <c r="B20" s="4" t="s">
        <v>30</v>
      </c>
      <c r="C20" s="13">
        <v>2052</v>
      </c>
      <c r="D20" s="14">
        <v>12.49811565951917</v>
      </c>
      <c r="E20" s="7">
        <v>0.83382066276803124</v>
      </c>
    </row>
    <row r="21" spans="2:5" x14ac:dyDescent="0.25">
      <c r="B21" s="4" t="s">
        <v>31</v>
      </c>
      <c r="C21" s="13">
        <v>1933</v>
      </c>
      <c r="D21" s="14">
        <v>12.488411795137104</v>
      </c>
      <c r="E21" s="7">
        <v>0.81996896016554577</v>
      </c>
    </row>
    <row r="22" spans="2:5" x14ac:dyDescent="0.25">
      <c r="B22" s="4" t="s">
        <v>32</v>
      </c>
      <c r="C22" s="13">
        <v>5106</v>
      </c>
      <c r="D22" s="14">
        <v>12.295913304608952</v>
      </c>
      <c r="E22" s="7">
        <v>0.82608695652173914</v>
      </c>
    </row>
    <row r="23" spans="2:5" x14ac:dyDescent="0.25">
      <c r="B23" s="4" t="s">
        <v>33</v>
      </c>
      <c r="C23" s="13">
        <v>6057</v>
      </c>
      <c r="D23" s="14">
        <v>12.339048483847899</v>
      </c>
      <c r="E23" s="7">
        <v>0.82268449727587911</v>
      </c>
    </row>
    <row r="24" spans="2:5" x14ac:dyDescent="0.25">
      <c r="B24" s="4" t="s">
        <v>34</v>
      </c>
      <c r="C24" s="13">
        <v>16</v>
      </c>
      <c r="D24" s="14">
        <v>13.389583333333336</v>
      </c>
      <c r="E24" s="7">
        <v>0.875</v>
      </c>
    </row>
    <row r="25" spans="2:5" x14ac:dyDescent="0.25">
      <c r="B25" s="4" t="s">
        <v>35</v>
      </c>
      <c r="C25" s="13">
        <v>21</v>
      </c>
      <c r="D25" s="14">
        <v>12.116666666666665</v>
      </c>
      <c r="E25" s="7">
        <v>0.95238095238095233</v>
      </c>
    </row>
    <row r="26" spans="2:5" x14ac:dyDescent="0.25">
      <c r="B26" s="4" t="s">
        <v>0</v>
      </c>
      <c r="C26" s="13">
        <v>21136</v>
      </c>
      <c r="D26" s="14">
        <v>12.385564124400654</v>
      </c>
      <c r="E26" s="7">
        <v>0.82570022710068125</v>
      </c>
    </row>
  </sheetData>
  <conditionalFormatting pivot="1" sqref="C4:C12">
    <cfRule type="dataBar" priority="6">
      <dataBar>
        <cfvo type="min"/>
        <cfvo type="max"/>
        <color rgb="FF638EC6"/>
      </dataBar>
      <extLst>
        <ext xmlns:x14="http://schemas.microsoft.com/office/spreadsheetml/2009/9/main" uri="{B025F937-C7B1-47D3-B67F-A62EFF666E3E}">
          <x14:id>{D905B779-48BB-444A-BD65-7370B89F849A}</x14:id>
        </ext>
      </extLst>
    </cfRule>
  </conditionalFormatting>
  <conditionalFormatting pivot="1" sqref="D4:D12">
    <cfRule type="colorScale" priority="5">
      <colorScale>
        <cfvo type="min"/>
        <cfvo type="percentile" val="50"/>
        <cfvo type="max"/>
        <color rgb="FF63BE7B"/>
        <color rgb="FFFFEB84"/>
        <color rgb="FFF8696B"/>
      </colorScale>
    </cfRule>
  </conditionalFormatting>
  <conditionalFormatting pivot="1" sqref="E4:E12">
    <cfRule type="iconSet" priority="4">
      <iconSet iconSet="3Symbols">
        <cfvo type="percent" val="0"/>
        <cfvo type="num" val="0.78"/>
        <cfvo type="num" val="0.87"/>
      </iconSet>
    </cfRule>
  </conditionalFormatting>
  <conditionalFormatting pivot="1" sqref="C17:C25">
    <cfRule type="expression" dxfId="5" priority="3">
      <formula>OR(E17&lt;0.78,D17&gt;13)</formula>
    </cfRule>
  </conditionalFormatting>
  <conditionalFormatting pivot="1" sqref="D17:D25">
    <cfRule type="expression" dxfId="4" priority="2">
      <formula>OR(E17&lt;0.78,D17&gt;13)</formula>
    </cfRule>
  </conditionalFormatting>
  <conditionalFormatting pivot="1" sqref="E17:E25">
    <cfRule type="expression" dxfId="3" priority="1">
      <formula>OR(E17&lt;0.78,$D$17&gt;13)</formula>
    </cfRule>
  </conditionalFormatting>
  <pageMargins left="0.7" right="0.7" top="0.78740157499999996" bottom="0.78740157499999996" header="0.3" footer="0.3"/>
  <extLst>
    <ext xmlns:x14="http://schemas.microsoft.com/office/spreadsheetml/2009/9/main" uri="{78C0D931-6437-407d-A8EE-F0AAD7539E65}">
      <x14:conditionalFormattings>
        <x14:conditionalFormatting xmlns:xm="http://schemas.microsoft.com/office/excel/2006/main" pivot="1">
          <x14:cfRule type="dataBar" id="{D905B779-48BB-444A-BD65-7370B89F849A}">
            <x14:dataBar minLength="0" maxLength="100" border="1" negativeBarBorderColorSameAsPositive="0">
              <x14:cfvo type="autoMin"/>
              <x14:cfvo type="autoMax"/>
              <x14:borderColor rgb="FF638EC6"/>
              <x14:negativeFillColor rgb="FFFF0000"/>
              <x14:negativeBorderColor rgb="FFFF0000"/>
              <x14:axisColor rgb="FF000000"/>
            </x14:dataBar>
          </x14:cfRule>
          <xm:sqref>C4:C12</xm:sqref>
        </x14:conditionalFormatting>
      </x14:conditionalFormatting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FBD0A6-62A7-46D8-9B08-678A92D2DF50}">
  <dimension ref="B2:D57"/>
  <sheetViews>
    <sheetView showGridLines="0" workbookViewId="0">
      <selection activeCell="D49" sqref="D49"/>
    </sheetView>
  </sheetViews>
  <sheetFormatPr baseColWidth="10" defaultRowHeight="15" x14ac:dyDescent="0.25"/>
  <cols>
    <col min="2" max="2" width="22.42578125" bestFit="1" customWidth="1"/>
    <col min="3" max="3" width="11.85546875" bestFit="1" customWidth="1"/>
    <col min="4" max="4" width="19.5703125" bestFit="1" customWidth="1"/>
  </cols>
  <sheetData>
    <row r="2" spans="2:4" x14ac:dyDescent="0.25">
      <c r="B2" s="1" t="s">
        <v>26</v>
      </c>
      <c r="C2" t="s">
        <v>81</v>
      </c>
      <c r="D2" t="s">
        <v>82</v>
      </c>
    </row>
    <row r="3" spans="2:4" x14ac:dyDescent="0.25">
      <c r="B3" s="4" t="s">
        <v>27</v>
      </c>
      <c r="C3" s="6">
        <v>14</v>
      </c>
      <c r="D3" s="7">
        <v>0.5714285714285714</v>
      </c>
    </row>
    <row r="4" spans="2:4" x14ac:dyDescent="0.25">
      <c r="B4" s="5" t="s">
        <v>48</v>
      </c>
      <c r="C4" s="6">
        <v>2</v>
      </c>
      <c r="D4" s="7">
        <v>1</v>
      </c>
    </row>
    <row r="5" spans="2:4" x14ac:dyDescent="0.25">
      <c r="B5" s="5" t="s">
        <v>49</v>
      </c>
      <c r="C5" s="6">
        <v>7</v>
      </c>
      <c r="D5" s="7">
        <v>0.42857142857142855</v>
      </c>
    </row>
    <row r="6" spans="2:4" x14ac:dyDescent="0.25">
      <c r="B6" s="5" t="s">
        <v>56</v>
      </c>
      <c r="C6" s="6">
        <v>5</v>
      </c>
      <c r="D6" s="7">
        <v>0.6</v>
      </c>
    </row>
    <row r="7" spans="2:4" x14ac:dyDescent="0.25">
      <c r="B7" s="4" t="s">
        <v>28</v>
      </c>
      <c r="C7" s="6">
        <v>3573</v>
      </c>
      <c r="D7" s="7">
        <v>0.75874615169325499</v>
      </c>
    </row>
    <row r="8" spans="2:4" x14ac:dyDescent="0.25">
      <c r="B8" s="5" t="s">
        <v>36</v>
      </c>
      <c r="C8" s="6">
        <v>905</v>
      </c>
      <c r="D8" s="7">
        <v>0.7635359116022099</v>
      </c>
    </row>
    <row r="9" spans="2:4" x14ac:dyDescent="0.25">
      <c r="B9" s="5" t="s">
        <v>51</v>
      </c>
      <c r="C9" s="6">
        <v>1058</v>
      </c>
      <c r="D9" s="7">
        <v>0.75708884688090738</v>
      </c>
    </row>
    <row r="10" spans="2:4" x14ac:dyDescent="0.25">
      <c r="B10" s="5" t="s">
        <v>58</v>
      </c>
      <c r="C10" s="6">
        <v>756</v>
      </c>
      <c r="D10" s="7">
        <v>0.74603174603174605</v>
      </c>
    </row>
    <row r="11" spans="2:4" x14ac:dyDescent="0.25">
      <c r="B11" s="5" t="s">
        <v>73</v>
      </c>
      <c r="C11" s="6">
        <v>854</v>
      </c>
      <c r="D11" s="7">
        <v>0.7669789227166276</v>
      </c>
    </row>
    <row r="12" spans="2:4" x14ac:dyDescent="0.25">
      <c r="B12" s="4" t="s">
        <v>29</v>
      </c>
      <c r="C12" s="6">
        <v>6786</v>
      </c>
      <c r="D12" s="7">
        <v>0.76142057176539935</v>
      </c>
    </row>
    <row r="13" spans="2:4" x14ac:dyDescent="0.25">
      <c r="B13" s="5" t="s">
        <v>62</v>
      </c>
      <c r="C13" s="6">
        <v>2226</v>
      </c>
      <c r="D13" s="7">
        <v>0.74707996406109611</v>
      </c>
    </row>
    <row r="14" spans="2:4" x14ac:dyDescent="0.25">
      <c r="B14" s="5" t="s">
        <v>64</v>
      </c>
      <c r="C14" s="6">
        <v>2226</v>
      </c>
      <c r="D14" s="7">
        <v>0.75920934411500451</v>
      </c>
    </row>
    <row r="15" spans="2:4" x14ac:dyDescent="0.25">
      <c r="B15" s="5" t="s">
        <v>69</v>
      </c>
      <c r="C15" s="6">
        <v>2334</v>
      </c>
      <c r="D15" s="7">
        <v>0.77720651242502137</v>
      </c>
    </row>
    <row r="16" spans="2:4" x14ac:dyDescent="0.25">
      <c r="B16" s="4" t="s">
        <v>30</v>
      </c>
      <c r="C16" s="6">
        <v>2629</v>
      </c>
      <c r="D16" s="7">
        <v>0.78470901483453781</v>
      </c>
    </row>
    <row r="17" spans="2:4" x14ac:dyDescent="0.25">
      <c r="B17" s="5" t="s">
        <v>38</v>
      </c>
      <c r="C17" s="6">
        <v>332</v>
      </c>
      <c r="D17" s="7">
        <v>0.75903614457831325</v>
      </c>
    </row>
    <row r="18" spans="2:4" x14ac:dyDescent="0.25">
      <c r="B18" s="5" t="s">
        <v>41</v>
      </c>
      <c r="C18" s="6">
        <v>317</v>
      </c>
      <c r="D18" s="7">
        <v>0.77287066246056779</v>
      </c>
    </row>
    <row r="19" spans="2:4" x14ac:dyDescent="0.25">
      <c r="B19" s="5" t="s">
        <v>47</v>
      </c>
      <c r="C19" s="6">
        <v>330</v>
      </c>
      <c r="D19" s="7">
        <v>0.77575757575757576</v>
      </c>
    </row>
    <row r="20" spans="2:4" x14ac:dyDescent="0.25">
      <c r="B20" s="5" t="s">
        <v>59</v>
      </c>
      <c r="C20" s="6">
        <v>371</v>
      </c>
      <c r="D20" s="7">
        <v>0.77897574123989222</v>
      </c>
    </row>
    <row r="21" spans="2:4" x14ac:dyDescent="0.25">
      <c r="B21" s="5" t="s">
        <v>60</v>
      </c>
      <c r="C21" s="6">
        <v>379</v>
      </c>
      <c r="D21" s="7">
        <v>0.78364116094986802</v>
      </c>
    </row>
    <row r="22" spans="2:4" x14ac:dyDescent="0.25">
      <c r="B22" s="5" t="s">
        <v>63</v>
      </c>
      <c r="C22" s="6">
        <v>270</v>
      </c>
      <c r="D22" s="7">
        <v>0.82222222222222219</v>
      </c>
    </row>
    <row r="23" spans="2:4" x14ac:dyDescent="0.25">
      <c r="B23" s="5" t="s">
        <v>75</v>
      </c>
      <c r="C23" s="6">
        <v>328</v>
      </c>
      <c r="D23" s="7">
        <v>0.80792682926829273</v>
      </c>
    </row>
    <row r="24" spans="2:4" x14ac:dyDescent="0.25">
      <c r="B24" s="5" t="s">
        <v>80</v>
      </c>
      <c r="C24" s="6">
        <v>302</v>
      </c>
      <c r="D24" s="7">
        <v>0.78476821192052981</v>
      </c>
    </row>
    <row r="25" spans="2:4" x14ac:dyDescent="0.25">
      <c r="B25" s="4" t="s">
        <v>31</v>
      </c>
      <c r="C25" s="6">
        <v>2612</v>
      </c>
      <c r="D25" s="7">
        <v>0.7626339969372129</v>
      </c>
    </row>
    <row r="26" spans="2:4" x14ac:dyDescent="0.25">
      <c r="B26" s="5" t="s">
        <v>42</v>
      </c>
      <c r="C26" s="6">
        <v>424</v>
      </c>
      <c r="D26" s="7">
        <v>0.74764150943396224</v>
      </c>
    </row>
    <row r="27" spans="2:4" x14ac:dyDescent="0.25">
      <c r="B27" s="5" t="s">
        <v>53</v>
      </c>
      <c r="C27" s="6">
        <v>402</v>
      </c>
      <c r="D27" s="7">
        <v>0.75621890547263682</v>
      </c>
    </row>
    <row r="28" spans="2:4" x14ac:dyDescent="0.25">
      <c r="B28" s="5" t="s">
        <v>55</v>
      </c>
      <c r="C28" s="6">
        <v>454</v>
      </c>
      <c r="D28" s="7">
        <v>0.75991189427312777</v>
      </c>
    </row>
    <row r="29" spans="2:4" x14ac:dyDescent="0.25">
      <c r="B29" s="5" t="s">
        <v>61</v>
      </c>
      <c r="C29" s="6">
        <v>445</v>
      </c>
      <c r="D29" s="7">
        <v>0.77752808988764044</v>
      </c>
    </row>
    <row r="30" spans="2:4" x14ac:dyDescent="0.25">
      <c r="B30" s="5" t="s">
        <v>70</v>
      </c>
      <c r="C30" s="6">
        <v>460</v>
      </c>
      <c r="D30" s="7">
        <v>0.74130434782608701</v>
      </c>
    </row>
    <row r="31" spans="2:4" x14ac:dyDescent="0.25">
      <c r="B31" s="5" t="s">
        <v>76</v>
      </c>
      <c r="C31" s="6">
        <v>427</v>
      </c>
      <c r="D31" s="7">
        <v>0.79391100702576112</v>
      </c>
    </row>
    <row r="32" spans="2:4" x14ac:dyDescent="0.25">
      <c r="B32" s="4" t="s">
        <v>32</v>
      </c>
      <c r="C32" s="6">
        <v>6634</v>
      </c>
      <c r="D32" s="7">
        <v>0.76409406089840215</v>
      </c>
    </row>
    <row r="33" spans="2:4" x14ac:dyDescent="0.25">
      <c r="B33" s="5" t="s">
        <v>37</v>
      </c>
      <c r="C33" s="6">
        <v>1335</v>
      </c>
      <c r="D33" s="7">
        <v>0.77153558052434457</v>
      </c>
    </row>
    <row r="34" spans="2:4" x14ac:dyDescent="0.25">
      <c r="B34" s="5" t="s">
        <v>40</v>
      </c>
      <c r="C34" s="6">
        <v>1352</v>
      </c>
      <c r="D34" s="7">
        <v>0.75591715976331364</v>
      </c>
    </row>
    <row r="35" spans="2:4" x14ac:dyDescent="0.25">
      <c r="B35" s="5" t="s">
        <v>46</v>
      </c>
      <c r="C35" s="6">
        <v>1284</v>
      </c>
      <c r="D35" s="7">
        <v>0.76246105919003115</v>
      </c>
    </row>
    <row r="36" spans="2:4" x14ac:dyDescent="0.25">
      <c r="B36" s="5" t="s">
        <v>68</v>
      </c>
      <c r="C36" s="6">
        <v>1344</v>
      </c>
      <c r="D36" s="7">
        <v>0.75595238095238093</v>
      </c>
    </row>
    <row r="37" spans="2:4" x14ac:dyDescent="0.25">
      <c r="B37" s="5" t="s">
        <v>78</v>
      </c>
      <c r="C37" s="6">
        <v>1319</v>
      </c>
      <c r="D37" s="7">
        <v>0.77482941622441248</v>
      </c>
    </row>
    <row r="38" spans="2:4" x14ac:dyDescent="0.25">
      <c r="B38" s="4" t="s">
        <v>33</v>
      </c>
      <c r="C38" s="6">
        <v>8211</v>
      </c>
      <c r="D38" s="7">
        <v>0.76957739617586163</v>
      </c>
    </row>
    <row r="39" spans="2:4" x14ac:dyDescent="0.25">
      <c r="B39" s="5" t="s">
        <v>43</v>
      </c>
      <c r="C39" s="6">
        <v>1094</v>
      </c>
      <c r="D39" s="7">
        <v>0.76691042047531988</v>
      </c>
    </row>
    <row r="40" spans="2:4" x14ac:dyDescent="0.25">
      <c r="B40" s="5" t="s">
        <v>44</v>
      </c>
      <c r="C40" s="6">
        <v>1076</v>
      </c>
      <c r="D40" s="7">
        <v>0.74442379182156138</v>
      </c>
    </row>
    <row r="41" spans="2:4" x14ac:dyDescent="0.25">
      <c r="B41" s="5" t="s">
        <v>45</v>
      </c>
      <c r="C41" s="6">
        <v>969</v>
      </c>
      <c r="D41" s="7">
        <v>0.77812177502579982</v>
      </c>
    </row>
    <row r="42" spans="2:4" x14ac:dyDescent="0.25">
      <c r="B42" s="5" t="s">
        <v>54</v>
      </c>
      <c r="C42" s="6">
        <v>1013</v>
      </c>
      <c r="D42" s="7">
        <v>0.76209279368213223</v>
      </c>
    </row>
    <row r="43" spans="2:4" x14ac:dyDescent="0.25">
      <c r="B43" s="5" t="s">
        <v>65</v>
      </c>
      <c r="C43" s="6">
        <v>1069</v>
      </c>
      <c r="D43" s="7">
        <v>0.78765201122544437</v>
      </c>
    </row>
    <row r="44" spans="2:4" x14ac:dyDescent="0.25">
      <c r="B44" s="5" t="s">
        <v>71</v>
      </c>
      <c r="C44" s="6">
        <v>1063</v>
      </c>
      <c r="D44" s="7">
        <v>0.77610536218250237</v>
      </c>
    </row>
    <row r="45" spans="2:4" x14ac:dyDescent="0.25">
      <c r="B45" s="5" t="s">
        <v>77</v>
      </c>
      <c r="C45" s="6">
        <v>1035</v>
      </c>
      <c r="D45" s="7">
        <v>0.76521739130434785</v>
      </c>
    </row>
    <row r="46" spans="2:4" x14ac:dyDescent="0.25">
      <c r="B46" s="5" t="s">
        <v>79</v>
      </c>
      <c r="C46" s="6">
        <v>892</v>
      </c>
      <c r="D46" s="7">
        <v>0.77802690582959644</v>
      </c>
    </row>
    <row r="47" spans="2:4" x14ac:dyDescent="0.25">
      <c r="B47" s="4" t="s">
        <v>34</v>
      </c>
      <c r="C47" s="6">
        <v>12</v>
      </c>
      <c r="D47" s="7">
        <v>1</v>
      </c>
    </row>
    <row r="48" spans="2:4" x14ac:dyDescent="0.25">
      <c r="B48" s="5" t="s">
        <v>50</v>
      </c>
      <c r="C48" s="6">
        <v>3</v>
      </c>
      <c r="D48" s="7">
        <v>1</v>
      </c>
    </row>
    <row r="49" spans="2:4" x14ac:dyDescent="0.25">
      <c r="B49" s="5" t="s">
        <v>57</v>
      </c>
      <c r="C49" s="6">
        <v>2</v>
      </c>
      <c r="D49" s="7">
        <v>1</v>
      </c>
    </row>
    <row r="50" spans="2:4" x14ac:dyDescent="0.25">
      <c r="B50" s="5" t="s">
        <v>66</v>
      </c>
      <c r="C50" s="6">
        <v>4</v>
      </c>
      <c r="D50" s="7">
        <v>1</v>
      </c>
    </row>
    <row r="51" spans="2:4" x14ac:dyDescent="0.25">
      <c r="B51" s="5" t="s">
        <v>72</v>
      </c>
      <c r="C51" s="6">
        <v>3</v>
      </c>
      <c r="D51" s="7">
        <v>1</v>
      </c>
    </row>
    <row r="52" spans="2:4" x14ac:dyDescent="0.25">
      <c r="B52" s="4" t="s">
        <v>35</v>
      </c>
      <c r="C52" s="6">
        <v>29</v>
      </c>
      <c r="D52" s="7">
        <v>0.86206896551724133</v>
      </c>
    </row>
    <row r="53" spans="2:4" x14ac:dyDescent="0.25">
      <c r="B53" s="5" t="s">
        <v>39</v>
      </c>
      <c r="C53" s="6">
        <v>8</v>
      </c>
      <c r="D53" s="7">
        <v>0.875</v>
      </c>
    </row>
    <row r="54" spans="2:4" x14ac:dyDescent="0.25">
      <c r="B54" s="5" t="s">
        <v>52</v>
      </c>
      <c r="C54" s="6">
        <v>4</v>
      </c>
      <c r="D54" s="7">
        <v>0.75</v>
      </c>
    </row>
    <row r="55" spans="2:4" x14ac:dyDescent="0.25">
      <c r="B55" s="5" t="s">
        <v>67</v>
      </c>
      <c r="C55" s="6">
        <v>11</v>
      </c>
      <c r="D55" s="7">
        <v>0.81818181818181823</v>
      </c>
    </row>
    <row r="56" spans="2:4" x14ac:dyDescent="0.25">
      <c r="B56" s="5" t="s">
        <v>74</v>
      </c>
      <c r="C56" s="6">
        <v>6</v>
      </c>
      <c r="D56" s="7">
        <v>1</v>
      </c>
    </row>
    <row r="57" spans="2:4" x14ac:dyDescent="0.25">
      <c r="B57" s="4" t="s">
        <v>0</v>
      </c>
      <c r="C57" s="6">
        <v>30500</v>
      </c>
      <c r="D57" s="7">
        <v>0.76609836065573766</v>
      </c>
    </row>
  </sheetData>
  <conditionalFormatting pivot="1" sqref="D4:D6 D8:D11 D13:D15 D17:D24 D26:D31 D33:D37 D39:D46 D48:D51 D53:D56">
    <cfRule type="cellIs" dxfId="2" priority="3" operator="lessThan">
      <formula>0.75</formula>
    </cfRule>
  </conditionalFormatting>
  <conditionalFormatting pivot="1" sqref="D3 D7 D12 D16 D25 D32 D38 D47 D52">
    <cfRule type="cellIs" dxfId="1" priority="2" operator="lessThan">
      <formula>0.75</formula>
    </cfRule>
  </conditionalFormatting>
  <conditionalFormatting pivot="1" sqref="D4:D6 D8:D11 D13:D15 D17:D24 D26:D31 D33:D37 D39:D46 D48:D51 D53:D56">
    <cfRule type="expression" dxfId="0" priority="1">
      <formula>AND(D4&lt;0.75,C4&gt;1000)</formula>
    </cfRule>
  </conditionalFormatting>
  <pageMargins left="0.7" right="0.7" top="0.78740157499999996" bottom="0.78740157499999996"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FF34F3-B257-4AA8-905E-C4396FF56719}">
  <dimension ref="B2:C12"/>
  <sheetViews>
    <sheetView showGridLines="0" workbookViewId="0">
      <selection activeCell="C6" sqref="C6"/>
    </sheetView>
  </sheetViews>
  <sheetFormatPr baseColWidth="10" defaultRowHeight="15" x14ac:dyDescent="0.25"/>
  <cols>
    <col min="2" max="2" width="22.42578125" bestFit="1" customWidth="1"/>
    <col min="3" max="3" width="19.5703125" bestFit="1" customWidth="1"/>
  </cols>
  <sheetData>
    <row r="2" spans="2:3" x14ac:dyDescent="0.25">
      <c r="B2" s="1" t="s">
        <v>26</v>
      </c>
      <c r="C2" t="s">
        <v>82</v>
      </c>
    </row>
    <row r="3" spans="2:3" x14ac:dyDescent="0.25">
      <c r="B3" s="4" t="s">
        <v>27</v>
      </c>
      <c r="C3" s="7">
        <v>0.5714285714285714</v>
      </c>
    </row>
    <row r="4" spans="2:3" x14ac:dyDescent="0.25">
      <c r="B4" s="4" t="s">
        <v>28</v>
      </c>
      <c r="C4" s="7">
        <v>0.75874615169325499</v>
      </c>
    </row>
    <row r="5" spans="2:3" x14ac:dyDescent="0.25">
      <c r="B5" s="4" t="s">
        <v>29</v>
      </c>
      <c r="C5" s="7">
        <v>0.76142057176539935</v>
      </c>
    </row>
    <row r="6" spans="2:3" x14ac:dyDescent="0.25">
      <c r="B6" s="4" t="s">
        <v>31</v>
      </c>
      <c r="C6" s="7">
        <v>0.7626339969372129</v>
      </c>
    </row>
    <row r="7" spans="2:3" x14ac:dyDescent="0.25">
      <c r="B7" s="4" t="s">
        <v>32</v>
      </c>
      <c r="C7" s="7">
        <v>0.76409406089840215</v>
      </c>
    </row>
    <row r="8" spans="2:3" x14ac:dyDescent="0.25">
      <c r="B8" s="4" t="s">
        <v>33</v>
      </c>
      <c r="C8" s="7">
        <v>0.76957739617586163</v>
      </c>
    </row>
    <row r="9" spans="2:3" x14ac:dyDescent="0.25">
      <c r="B9" s="4" t="s">
        <v>30</v>
      </c>
      <c r="C9" s="7">
        <v>0.78470901483453781</v>
      </c>
    </row>
    <row r="10" spans="2:3" x14ac:dyDescent="0.25">
      <c r="B10" s="4" t="s">
        <v>35</v>
      </c>
      <c r="C10" s="7">
        <v>0.86206896551724133</v>
      </c>
    </row>
    <row r="11" spans="2:3" x14ac:dyDescent="0.25">
      <c r="B11" s="4" t="s">
        <v>34</v>
      </c>
      <c r="C11" s="7">
        <v>1</v>
      </c>
    </row>
    <row r="12" spans="2:3" x14ac:dyDescent="0.25">
      <c r="B12" s="4" t="s">
        <v>0</v>
      </c>
      <c r="C12" s="7">
        <v>0.76609836065573766</v>
      </c>
    </row>
  </sheetData>
  <pageMargins left="0.7" right="0.7" top="0.78740157499999996" bottom="0.78740157499999996"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9E3092-8331-4776-856D-881C3A8457A7}">
  <dimension ref="A1:A27"/>
  <sheetViews>
    <sheetView workbookViewId="0">
      <selection activeCell="W1" sqref="W1:XEG1048576"/>
    </sheetView>
  </sheetViews>
  <sheetFormatPr baseColWidth="10" defaultColWidth="0" defaultRowHeight="15" zeroHeight="1" x14ac:dyDescent="0.25"/>
  <cols>
    <col min="1" max="1" width="11.42578125" style="11" customWidth="1"/>
    <col min="2" max="21" width="11.42578125" style="11"/>
    <col min="22" max="22" width="8.28515625" style="11" customWidth="1"/>
    <col min="23" max="23" width="0" style="11" hidden="1" customWidth="1"/>
    <col min="24" max="16384" width="0"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sheetData>
  <pageMargins left="0.7" right="0.7" top="0.78740157499999996" bottom="0.78740157499999996" header="0.3" footer="0.3"/>
  <drawing r:id="rId1"/>
  <extLst>
    <ext xmlns:x15="http://schemas.microsoft.com/office/spreadsheetml/2010/11/main" uri="{7E03D99C-DC04-49d9-9315-930204A7B6E9}">
      <x15:timelineRefs>
        <x15:timelineRef r:id="rId2"/>
      </x15:timelineRef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3C2420-378B-46EA-97AF-7C2CB2D265C7}">
  <dimension ref="A1:T29"/>
  <sheetViews>
    <sheetView showGridLines="0" zoomScaleNormal="100" workbookViewId="0">
      <selection activeCell="U1" sqref="U1:XFD1048576"/>
    </sheetView>
  </sheetViews>
  <sheetFormatPr baseColWidth="10" defaultColWidth="0" defaultRowHeight="15" zeroHeight="1" x14ac:dyDescent="0.25"/>
  <cols>
    <col min="1" max="1" width="11.42578125" style="11" customWidth="1"/>
    <col min="2" max="2" width="22.42578125" style="11" bestFit="1" customWidth="1"/>
    <col min="3" max="3" width="19.5703125" style="11" bestFit="1" customWidth="1"/>
    <col min="4" max="19" width="11.42578125" style="11" customWidth="1"/>
    <col min="20" max="20" width="3" style="11" customWidth="1"/>
    <col min="21" max="16384" width="11.42578125"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row r="28" x14ac:dyDescent="0.25"/>
    <row r="29" x14ac:dyDescent="0.25"/>
  </sheetData>
  <pageMargins left="0.7" right="0.7" top="0.78740157499999996" bottom="0.78740157499999996" header="0.3" footer="0.3"/>
  <pageSetup paperSize="9"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9 7 3 9 3 c a 9 - 1 b f d - 4 6 b 0 - 9 a e e - 5 1 3 e c 6 b a 9 8 7 3 " > < 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 T r u e < / V i s i b l e > < / i t e m > < / C a l c u l a t e d F i e l d s > < S A H o s t H a s h > 0 < / S A H o s t H a s h > < G e m i n i F i e l d L i s t V i s i b l e > T r u e < / G e m i n i F i e l d L i s t V i s i b l e > < / S e t t i n g s > ] ] > < / C u s t o m C o n t e n t > < / G e m i n i > 
</file>

<file path=customXml/item11.xml>��< ? x m l   v e r s i o n = " 1 . 0 "   e n c o d i n g = " U T F - 1 6 " ? > < G e m i n i   x m l n s = " h t t p : / / g e m i n i / p i v o t c u s t o m i z a t i o n / 0 9 a d 9 d e a - 9 b 5 9 - 4 4 c a - 9 a 2 8 - a 0 6 7 f 6 4 e 4 3 8 1 " > < 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X M L _ S l i c e r T a b l e _ a e d 0 b 9 1 d - b b 8 e - 4 d 5 4 - a b 7 f - 9 4 2 2 7 9 4 9 0 6 1 e " > < C u s t o m C o n t e n t > < ! [ C D A T A [ < T a b l e W i d g e t G r i d S e r i a l i z a t i o n   x m l n s : x s i = " h t t p : / / w w w . w 3 . o r g / 2 0 0 1 / X M L S c h e m a - i n s t a n c e "   x m l n s : x s d = " h t t p : / / w w w . w 3 . o r g / 2 0 0 1 / X M L S c h e m a " > < C o l u m n S u g g e s t e d T y p e   / > < C o l u m n F o r m a t   / > < C o l u m n A c c u r a c y   / > < C o l u m n C u r r e n c y S y m b o l   / > < C o l u m n P o s i t i v e P a t t e r n   / > < C o l u m n N e g a t i v e P a t t e r n   / > < C o l u m n W i d t h s > < i t e m > < k e y > < s t r i n g > M e a s u r e < / s t r i n g > < / k e y > < v a l u e > < i n t > 9 0 < / i n t > < / v a l u e > < / i t e m > < / C o l u m n W i d t h s > < C o l u m n D i s p l a y I n d e x > < i t e m > < k e y > < s t r i n g > M e a s u r e < / s t r i n g > < / k e y > < v a l u e > < i n t > 0 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8 4 c d b c a 4 - b e b 3 - 4 a d 4 - a f 0 b - b 0 4 7 b 2 c d a 0 c a " > < 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15.xml>��< ? x m l   v e r s i o n = " 1 . 0 "   e n c o d i n g = " U T F - 1 6 " ? > < G e m i n i   x m l n s = " h t t p : / / g e m i n i / p i v o t c u s t o m i z a t i o n / 2 1 0 7 7 7 6 2 - 9 5 9 f - 4 a 7 9 - 9 3 b c - 9 6 7 1 5 4 9 7 8 8 c f " > < 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i t e m > < M e a s u r e N a m e > D y n a m i c M e a s u r e < / M e a s u r e N a m e > < D i s p l a y N a m e > D y n a m i c M e a s u r e < / D i s p l a y N a m e > < V i s i b l e > F a l s e < / V i s i b l e > < / i t e m > < i t e m > < M e a s u r e N a m e > S e r v i c e   C a l l s   S L A % < / M e a s u r e N a m e > < D i s p l a y N a m e > S e r v i c e   C a l l s   S L A % < / D i s p l a y N a m e > < V i s i b l e > T r u e < / V i s i b l e > < / i t e m > < / C a l c u l a t e d F i e l d s > < S A H o s t H a s h > 0 < / S A H o s t H a s h > < G e m i n i F i e l d L i s t V i s i b l e > T r u e < / G e m i n i F i e l d L i s t V i s i b l e > < / S e t t i n g s > ] ] > < / C u s t o m C o n t e n t > < / G e m i n i > 
</file>

<file path=customXml/item16.xml>��< ? x m l   v e r s i o n = " 1 . 0 "   e n c o d i n g = " U T F - 1 6 " ? > < G e m i n i   x m l n s = " h t t p : / / g e m i n i / p i v o t c u s t o m i z a t i o n / 7 d 3 7 9 b 1 5 - 1 9 e 7 - 4 f a 3 - b 0 f a - 6 e c 4 8 c 7 4 d 4 4 b " > < 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i t e m > < M e a s u r e N a m e > D y n a m i c M e a s u r e < / M e a s u r e N a m e > < D i s p l a y N a m e > D y n a m i c M e a s u r e < / D i s p l a y N a m e > < V i s i b l e > F a l s e < / V i s i b l e > < / i t e m > < i t e m > < M e a s u r e N a m e > S e r v i c e   C a l l s   S L A % < / M e a s u r e N a m e > < D i s p l a y N a m e > S e r v i c e   C a l l s   S L A % < / D i s p l a y N a m e > < V i s i b l e > F a l s e < / V i s i b l e > < / i t e m > < i t e m > < M e a s u r e N a m e > M e a s u r e   1 < / M e a s u r e N a m e > < D i s p l a y N a m e > M e a s u r e   1 < / D i s p l a y N a m e > < V i s i b l e > F a l s e < / V i s i b l e > < / i t e m > < / C a l c u l a t e d F i e l d s > < S A H o s t H a s h > 0 < / S A H o s t H a s h > < G e m i n i F i e l d L i s t V i s i b l e > T r u e < / G e m i n i F i e l d L i s t V i s i b l e > < / S e t t i n g s > ] ] > < / C u s t o m C o n t e n t > < / G e m i n i > 
</file>

<file path=customXml/item17.xml>��< ? x m l   v e r s i o n = " 1 . 0 "   e n c o d i n g = " U T F - 1 6 " ? > < G e m i n i   x m l n s = " h t t p : / / g e m i n i / p i v o t c u s t o m i z a t i o n / 7 7 e 8 7 9 3 4 - 0 f b e - 4 1 c 5 - a 4 4 a - 6 2 e d 6 a 9 f c c f 5 " > < 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 T r u e < / V i s i b l e > < / i t e m > < i t e m > < M e a s u r e N a m e > R e v e n u e   -   2   M o n t h s   P r i o r < / M e a s u r e N a m e > < D i s p l a y N a m e > R e v e n u e   -   2   M o n t h s   P r i o r < / D i s p l a y N a m e > < V i s i b l e > T r u e < / V i s i b l e > < / i t e m > < i t e m > < M e a s u r e N a m e > R e v e n u e   -   3   M o n t h   M o v i n g   A v e r a g e < / M e a s u r e N a m e > < D i s p l a y N a m e > R e v e n u e   -   3   M o n t h   M o v i n g   A v e r a g e < / D i s p l a y N a m e > < V i s i b l e > T r u e < / V i s i b l e > < / i t e m > < i t e m > < M e a s u r e N a m e > S e r v i c e   C a l l s   -   R o l l i n g   3 0   D a y s < / M e a s u r e N a m e > < D i s p l a y N a m e > S e r v i c e   C a l l s   -   R o l l i n g   3 0   D a y s < / D i s p l a y N a m e > < V i s i b l e > T r u e < / V i s i b l e > < / i t e m > < i t e m > < M e a s u r e N a m e > S e r v i c e   C a l l s   C o u n t   -   3 0   D a y   A v e r a g e < / M e a s u r e N a m e > < D i s p l a y N a m e > S e r v i c e   C a l l s   C o u n t   -   3 0   D a y   A v e r a g e < / D i s p l a y N a m e > < V i s i b l e > T r u e < / V i s i b l e > < / i t e m > < / C a l c u l a t e d F i e l d s > < S A H o s t H a s h > 0 < / S A H o s t H a s h > < G e m i n i F i e l d L i s t V i s i b l e > T r u e < / G e m i n i F i e l d L i s t V i s i b l e > < / S e t t i n g s > ] ] > < / C u s t o m C o n t e n t > < / G e m i n i > 
</file>

<file path=customXml/item18.xml>��< ? x m l   v e r s i o n = " 1 . 0 "   e n c o d i n g = " U T F - 1 6 " ? > < G e m i n i   x m l n s = " h t t p : / / g e m i n i / p i v o t c u s t o m i z a t i o n / 9 c 2 7 2 a 3 8 - d c e 1 - 4 9 d 2 - 8 3 4 1 - a 8 7 6 7 7 3 2 d 9 a 0 " > < 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 T r u e < / V i s i b l e > < / i t e m > < i t e m > < M e a s u r e N a m e > S e r v i c e s   C a l l s   C o u n t < / M e a s u r e N a m e > < D i s p l a y N a m e > S e r v i c e s   C a l l s   C o u n t < / D i s p l a y N a m e > < V i s i b l e > T r u e < / V i s i b l e > < / i t e m > < i t e m > < M e a s u r e N a m e > O r d e r   C o u n t   -   A L L   R e g i o n s < / M e a s u r e N a m e > < D i s p l a y N a m e > O r d e r   C o u n t   -   A L L   R e g i o n s < / D i s p l a y N a m e > < V i s i b l e > T r u e < / V i s i b l e > < / i t e m > < i t e m > < M e a s u r e N a m e > O r d e r   C o u n t   -   %   o f   A l l   R e g i o n s < / M e a s u r e N a m e > < D i s p l a y N a m e > O r d e r   C o u n t   -   %   o f   A l l   R e g i o n s < / D i s p l a y N a m e > < V i s i b l e > T r u e 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 T r u e < / V i s i b l e > < / i t e m > < i t e m > < M e a s u r e N a m e > S e r v i c e   C a l l s   C o u n t   -   A l l   P r o d u c t < / M e a s u r e N a m e > < D i s p l a y N a m e > S e r v i c e   C a l l s   C o u n t   -   A l l   P r o d u c t < / D i s p l a y N a m e > < V i s i b l e > T r u e < / V i s i b l e > < / i t e m > < i t e m > < M e a s u r e N a m e > S e r v i c e   C a l l s   -   %   o f   A l l   P r o d u c t s < / M e a s u r e N a m e > < D i s p l a y N a m e > S e r v i c e   C a l l s   -   %   o f   A l l   P r o d u c t s < / D i s p l a y N a m e > < V i s i b l e > T r u e < / V i s i b l e > < / i t e m > < i t e m > < M e a s u r e N a m e > R e v e n u e   Y T D < / M e a s u r e N a m e > < D i s p l a y N a m e > R e v e n u e   Y T D < / D i s p l a y N a m e > < V i s i b l e > T r u e < / V i s i b l e > < / i t e m > < i t e m > < M e a s u r e N a m e > R e v e n u e   P r e v   Y e a r < / M e a s u r e N a m e > < D i s p l a y N a m e > R e v e n u e   P r e v   Y e a r < / D i s p l a y N a m e > < V i s i b l e > T r u e < / V i s i b l e > < / i t e m > < i t e m > < M e a s u r e N a m e > Y O Y   R e v e n u e   D e l t a < / M e a s u r e N a m e > < D i s p l a y N a m e > Y O Y   R e v e n u e   D e l t a < / D i s p l a y N a m e > < V i s i b l e > T r u e < / V i s i b l e > < / i t e m > < i t e m > < M e a s u r e N a m e > S e r v i c e   C a l l s   M T D < / M e a s u r e N a m e > < D i s p l a y N a m e > S e r v i c e   C a l l s   M T D < / D i s p l a y N a m e > < V i s i b l e > T r u e < / V i s i b l e > < / i t e m > < i t e m > < M e a s u r e N a m e > A v g   C a l l   D u r a t i o n   P r e v   M o n t h < / M e a s u r e N a m e > < D i s p l a y N a m e > A v g   C a l l   D u r a t i o n   P r e v   M o n t h < / D i s p l a y N a m e > < V i s i b l e > T r u e < / V i s i b l e > < / i t e m > < i t e m > < M e a s u r e N a m e > A v g   C a l l   D u r a t i o n   -   M O M   D e l t a < / M e a s u r e N a m e > < D i s p l a y N a m e > A v g   C a l l   D u r a t i o n   -   M O M   D e l t a < / D i s p l a y N a m e > < V i s i b l e > T r u e 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 S l i c e r T a b l e 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 S l i c e r T a b l e 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 C o l u m n s \ M e a s u r e 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 S e r v i c e   C a l l s 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 S e r v i c e   C a l l s 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 C o l u m n s \ C a l l   I D < / K e y > < / a : K e y > < a : V a l u e   i : t y p e = " T a b l e W i d g e t B a s e V i e w S t a t e " / > < / a : K e y V a l u e O f D i a g r a m O b j e c t K e y a n y T y p e z b w N T n L X > < a : K e y V a l u e O f D i a g r a m O b j e c t K e y a n y T y p e z b w N T n L X > < a : K e y > < K e y > C o l u m n s \ D a t e   S e r v i c e 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 C o l u m n s \ W a i t T i m e < / K e y > < / a : K e y > < a : V a l u e   i : t y p e = " T a b l e W i d g e t B a s e V i e w S t a t e " / > < / a : K e y V a l u e O f D i a g r a m O b j e c t K e y a n y T y p e z b w N T n L X > < a : K e y V a l u e O f D i a g r a m O b j e c t K e y a n y T y p e z b w N T n L X > < a : K e y > < K e y > C o l u m n s \ C a l l A b a n d o n e d < / K e y > < / a : K e y > < a : V a l u e   i : t y p e = " T a b l e W i d g e t B a s e V i e w S t a t e " / > < / a : K e y V a l u e O f D i a g r a m O b j e c t K e y a n y T y p e z b w N T n L X > < a : K e y V a l u e O f D i a g r a m O b j e c t K e y a n y T y p e z b w N T n L X > < a : K e y > < K e y > C o l u m n s \ C a l l D u r a t i o n < / K e y > < / a : K e y > < a : V a l u e   i : t y p e = " T a b l e W i d g e t B a s e V i e w S t a t e " / > < / a : K e y V a l u e O f D i a g r a m O b j e c t K e y a n y T y p e z b w N T n L X > < a : K e y V a l u e O f D i a g r a m O b j e c t K e y a n y T y p e z b w N T n L X > < a : K e y > < K e y > C o l u m n s \ W i t h i n S e r v i c e L e v e l < / K e y > < / a : K e y > < a : V a l u e   i : t y p e = " T a b l e W i d g e t B a s e V i e w S t a t e " / > < / a : K e y V a l u e O f D i a g r a m O b j e c t K e y a n y T y p e z b w N T n L X > < a : K e y V a l u e O f D i a g r a m O b j e c t K e y a n y T y p e z b w N T n L X > < a : K e y > < K e y > C o l u m n s \ C a l l D a t e 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 C o l u m n s \ W i t h i n S L A < / K e y > < / a : K e y > < a : V a l u e   i : t y p e = " T a b l e W i d g e t B a s e V i e w S t a t e " / > < / a : K e y V a l u e O f D i a g r a m O b j e c t K e y a n y T y p e z b w N T n L X > < a : K e y V a l u e O f D i a g r a m O b j e c t K e y a n y T y p e z b w N T n L X > < a : K e y > < K e y > C o l u m n s \ A g i n g B u c k e t 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 C o l u m n s \ L o y a l t y C l u b M e m b e r < / K e y > < / a : K e y > < a : V a l u e   i : t y p e = " T a b l e W i d g e t B a s e V i e w S t a t e " / > < / a : K e y V a l u e O f D i a g r a m O b j e c t K e y a n y T y p e z b w N T n L X > < a : K e y V a l u e O f D i a g r a m O b j e c t K e y a n y T y p e z b w N T n L X > < a : K e y > < K e y > C o l u m n s \ S t a t e I D < / 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 K a l e n d e r 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 C o l u m n s \ L i s t   P r i c e < / 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  C a l e n d a r < / K e y > < / a : K e y > < a : V a l u e   i : t y p e = " T a b l e W i d g e t B a s e V i e w S t a t e " / > < / a : K e y V a l u e O f D i a g r a m O b j e c t K e y a n y T y p e z b w N T n L X > < a : K e y V a l u e O f D i a g r a m O b j e c t K e y a n y T y p e z b w N T n L X > < a : K e y > < K e y > C o l u m n s \ N a m e   d e s   T a g s < / K e y > < / a : K e y > < a : V a l u e   i : t y p e = " T a b l e W i d g e t B a s e V i e w S t a t e " / > < / a : K e y V a l u e O f D i a g r a m O b j e c t K e y a n y T y p e z b w N T n L X > < a : K e y V a l u e O f D i a g r a m O b j e c t K e y a n y T y p e z b w N T n L X > < a : K e y > < K e y > C o l u m n s \ M o n a t s n a m e < / 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 C o l u m n s \ M o n a t s b e g i n n < / 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  N a m e 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 S l i c e r T a b l e 2 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 S l i c e r T a b l e 2 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 C o l u m n s \ M e a s u r e 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S l i c e r T a b l e 2 _ b 8 8 8 8 a e 2 - f e 0 0 - 4 c 4 e - b 7 8 8 - 0 d b 4 0 3 9 7 e a b b " > < C u s t o m C o n t e n t > < ! [ C D A T A [ < T a b l e W i d g e t G r i d S e r i a l i z a t i o n   x m l n s : x s i = " h t t p : / / w w w . w 3 . o r g / 2 0 0 1 / X M L S c h e m a - i n s t a n c e "   x m l n s : x s d = " h t t p : / / w w w . w 3 . o r g / 2 0 0 1 / X M L S c h e m a " > < C o l u m n S u g g e s t e d T y p e   / > < C o l u m n F o r m a t   / > < C o l u m n A c c u r a c y   / > < C o l u m n C u r r e n c y S y m b o l   / > < C o l u m n P o s i t i v e P a t t e r n   / > < C o l u m n N e g a t i v e P a t t e r n   / > < C o l u m n W i d t h s > < i t e m > < k e y > < s t r i n g > M e a s u r e < / s t r i n g > < / k e y > < v a l u e > < i n t > 9 0 < / i n t > < / v a l u e > < / i t e m > < / C o l u m n W i d t h s > < C o l u m n D i s p l a y I n d e x > < i t e m > < k e y > < s t r i n g > M e a s u r e < / s t r i n g > < / k e y > < v a l u e > < i n t > 0 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1 e 2 c e d 2 f - 4 9 8 6 - 4 e 9 f - 8 1 a e - 2 a 7 7 7 5 4 6 9 7 0 0 " > < 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 P r o f i t   f r o m   T o p   5   P r o d u c t s < / M e a s u r e N a m e > < D i s p l a y N a m e > P r o f i t   f r o m   T o p   5   P r o d u c t s < / D i s p l a y N a m e > < V i s i b l e > T r u e < / V i s i b l e > < / i t e m > < / C a l c u l a t e d F i e l d s > < S A H o s t H a s h > 0 < / S A H o s t H a s h > < G e m i n i F i e l d L i s t V i s i b l e > T r u e < / G e m i n i F i e l d L i s t V i s i b l e > < / S e t t i n g s > ] ] > < / C u s t o m C o n t e n t > < / G e m i n i > 
</file>

<file path=customXml/item21.xml>��< ? x m l   v e r s i o n = " 1 . 0 "   e n c o d i n g = " U T F - 1 6 " ? > < G e m i n i   x m l n s = " h t t p : / / g e m i n i / p i v o t c u s t o m i z a t i o n / T a b l e X M L _ P r o d u c t s _ f 4 1 b 2 2 b 8 - 0 3 4 3 - 4 f f e - 8 f 4 0 - 6 2 1 0 9 9 9 1 f 0 4 a " > < C u s t o m C o n t e n t > < ! [ C D A T A [ < T a b l e W i d g e t G r i d S e r i a l i z a t i o n   x m l n s : x s i = " h t t p : / / w w w . w 3 . o r g / 2 0 0 1 / X M L S c h e m a - i n s t a n c e "   x m l n s : x s d = " h t t p : / / w w w . w 3 . o r g / 2 0 0 1 / X M L S c h e m a " > < C o l u m n S u g g e s t e d T y p e   / > < C o l u m n F o r m a t   / > < C o l u m n A c c u r a c y   / > < C o l u m n C u r r e n c y S y m b o l   / > < C o l u m n P o s i t i v e P a t t e r n   / > < C o l u m n N e g a t i v e P a t t e r n   / > < C o l u m n W i d t h s > < i t e m > < k e y > < s t r i n g > P r o d u c t   I D < / s t r i n g > < / k e y > < v a l u e > < i n t > 1 0 0 < / i n t > < / v a l u e > < / i t e m > < i t e m > < k e y > < s t r i n g > N a m e < / s t r i n g > < / k e y > < v a l u e > < i n t > 7 3 < / i n t > < / v a l u e > < / i t e m > < i t e m > < k e y > < s t r i n g > L i s t   P r i c e < / s t r i n g > < / k e y > < v a l u e > < i n t > 9 1 < / i n t > < / v a l u e > < / i t e m > < i t e m > < k e y > < s t r i n g > C o s t < / s t r i n g > < / k e y > < v a l u e > < i n t > 6 3 < / i n t > < / v a l u e > < / i t e m > < i t e m > < k e y > < s t r i n g > P r o d u c t   C a t e g o r y < / s t r i n g > < / k e y > < v a l u e > < i n t > 1 4 2 < / i n t > < / v a l u e > < / i t e m > < / C o l u m n W i d t h s > < C o l u m n D i s p l a y I n d e x > < i t e m > < k e y > < s t r i n g > P r o d u c t   I D < / s t r i n g > < / k e y > < v a l u e > < i n t > 0 < / i n t > < / v a l u e > < / i t e m > < i t e m > < k e y > < s t r i n g > N a m e < / s t r i n g > < / k e y > < v a l u e > < i n t > 1 < / i n t > < / v a l u e > < / i t e m > < i t e m > < k e y > < s t r i n g > L i s t   P r i c e < / s t r i n g > < / k e y > < v a l u e > < i n t > 2 < / i n t > < / v a l u e > < / i t e m > < i t e m > < k e y > < s t r i n g > C o s t < / s t r i n g > < / k e y > < v a l u e > < i n t > 3 < / i n t > < / v a l u e > < / i t e m > < i t e m > < k e y > < s t r i n g > P r o d u c t   C a t e g o r y < / s t r i n g > < / k e y > < v a l u e > < i n t > 4 < / 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K a l e n d e r " > < C u s t o m C o n t e n t > < ! [ C D A T A [ < T a b l e W i d g e t G r i d S e r i a l i z a t i o n   x m l n s : x s i = " h t t p : / / w w w . w 3 . o r g / 2 0 0 1 / X M L S c h e m a - i n s t a n c e "   x m l n s : x s d = " h t t p : / / w w w . w 3 . o r g / 2 0 0 1 / X M L S c h e m a " > < C o l u m n S u g g e s t e d T y p e > < i t e m > < k e y > < s t r i n g > D a t e < / s t r i n g > < / k e y > < v a l u e > < s t r i n g > D a t e < / s t r i n g > < / v a l u e > < / i t e m > < / C o l u m n S u g g e s t e d T y p e > < C o l u m n F o r m a t   / > < C o l u m n A c c u r a c y   / > < C o l u m n C u r r e n c y S y m b o l   / > < C o l u m n P o s i t i v e P a t t e r n   / > < C o l u m n N e g a t i v e P a t t e r n   / > < C o l u m n W i d t h s > < i t e m > < k e y > < s t r i n g > D a t e < / s t r i n g > < / k e y > < v a l u e > < i n t > 6 5 < / i n t > < / v a l u e > < / i t e m > < i t e m > < k e y > < s t r i n g > J a h r < / s t r i n g > < / k e y > < v a l u e > < i n t > 6 1 < / i n t > < / v a l u e > < / i t e m > < i t e m > < k e y > < s t r i n g > M o n a t < / s t r i n g > < / k e y > < v a l u e > < i n t > 7 6 < / i n t > < / v a l u e > < / i t e m > < i t e m > < k e y > < s t r i n g > M M M - J J J J < / s t r i n g > < / k e y > < v a l u e > < i n t > 9 7 < / i n t > < / v a l u e > < / i t e m > < i t e m > < k e y > < s t r i n g > M o n t h   N u m b e r < / s t r i n g > < / k e y > < v a l u e > < i n t > 1 3 5 < / i n t > < / v a l u e > < / i t e m > < i t e m > < k e y > < s t r i n g > D a y   o f   W e e k   N u m b e r < / s t r i n g > < / k e y > < v a l u e > < i n t > 1 5 4 < / i n t > < / v a l u e > < / i t e m > < i t e m > < k e y > < s t r i n g > D a y   o f   W e e k < / s t r i n g > < / k e y > < v a l u e > < i n t > 1 0 5 < / i n t > < / v a l u e > < / i t e m > < i t e m > < k e y > < s t r i n g > W e e k e n d < / s t r i n g > < / k e y > < v a l u e > < i n t > 9 5 < / i n t > < / v a l u e > < / i t e m > < i t e m > < k e y > < s t r i n g > Q u a r t e r < / s t r i n g > < / k e y > < v a l u e > < i n t > 8 4 < / i n t > < / v a l u e > < / i t e m > < / C o l u m n W i d t h s > < C o l u m n D i s p l a y I n d e x > < i t e m > < k e y > < s t r i n g > D a t e < / s t r i n g > < / k e y > < v a l u e > < i n t > 0 < / i n t > < / v a l u e > < / i t e m > < i t e m > < k e y > < s t r i n g > J a h r < / s t r i n g > < / k e y > < v a l u e > < i n t > 1 < / i n t > < / v a l u e > < / i t e m > < i t e m > < k e y > < s t r i n g > M o n a t < / s t r i n g > < / k e y > < v a l u e > < i n t > 3 < / i n t > < / v a l u e > < / i t e m > < i t e m > < k e y > < s t r i n g > M M M - J J J J < / s t r i n g > < / k e y > < v a l u e > < i n t > 4 < / i n t > < / v a l u e > < / i t e m > < i t e m > < k e y > < s t r i n g > M o n t h   N u m b e r < / s t r i n g > < / k e y > < v a l u e > < i n t > 2 < / i n t > < / v a l u e > < / i t e m > < i t e m > < k e y > < s t r i n g > D a y   o f   W e e k   N u m b e r < / s t r i n g > < / k e y > < v a l u e > < i n t > 5 < / i n t > < / v a l u e > < / i t e m > < i t e m > < k e y > < s t r i n g > D a y   o f   W e e k < / s t r i n g > < / k e y > < v a l u e > < i n t > 6 < / i n t > < / v a l u e > < / i t e m > < i t e m > < k e y > < s t r i n g > W e e k e n d < / s t r i n g > < / k e y > < v a l u e > < i n t > 7 < / i n t > < / v a l u e > < / i t e m > < i t e m > < k e y > < s t r i n g > Q u a r t e r < / s t r i n g > < / k e y > < v a l u e > < i n t > 8 < / 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8 f f d a 1 8 e - 0 d 1 6 - 4 a c c - 8 6 0 f - 5 e 9 4 6 3 9 5 8 8 a b " > < 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25.xml>��< ? x m l   v e r s i o n = " 1 . 0 "   e n c o d i n g = " U T F - 1 6 " ? > < G e m i n i   x m l n s = " h t t p : / / g e m i n i / p i v o t c u s t o m i z a t i o n / 3 8 9 4 6 0 9 e - 2 9 2 1 - 4 2 3 7 - a 5 f a - a b e 4 3 9 b c c 3 a e " > < 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i t e m > < M e a s u r e N a m e > D y n a m i c M e a s u r e < / M e a s u r e N a m e > < D i s p l a y N a m e > D y n a m i c M e a s u r e < / D i s p l a y N a m e > < V i s i b l e > F a l s e < / V i s i b l e > < / i t e m > < i t e m > < M e a s u r e N a m e > S e r v i c e   C a l l s   S L A % < / M e a s u r e N a m e > < D i s p l a y N a m e > S e r v i c e   C a l l s   S L A % < / D i s p l a y N a m e > < V i s i b l e > F a l s e < / V i s i b l e > < / i t e m > < i t e m > < M e a s u r e N a m e > M e a s u r e   1 < / M e a s u r e N a m e > < D i s p l a y N a m e > M e a s u r e   1 < / D i s p l a y N a m e > < V i s i b l e > F a l s e < / V i s i b l e > < / i t e m > < / C a l c u l a t e d F i e l d s > < S A H o s t H a s h > 0 < / S A H o s t H a s h > < G e m i n i F i e l d L i s t V i s i b l e > T r u e < / G e m i n i F i e l d L i s t V i s i b l e > < / S e t t i n g s > ] ] > < / C u s t o m C o n t e n t > < / G e m i n i > 
</file>

<file path=customXml/item26.xml>��< ? x m l   v e r s i o n = " 1 . 0 "   e n c o d i n g = " U T F - 1 6 " ? > < G e m i n i   x m l n s = " h t t p : / / g e m i n i / p i v o t c u s t o m i z a t i o n / P o w e r P i v o t V e r s i o n " > < C u s t o m C o n t e n t > < ! [ C D A T A [ 2 0 1 5 . 1 3 0 . 1 6 0 5 . 6 0 2 ] ] > < / C u s t o m C o n t e n t > < / G e m i n i > 
</file>

<file path=customXml/item27.xml>��< ? x m l   v e r s i o n = " 1 . 0 "   e n c o d i n g = " U T F - 1 6 " ? > < G e m i n i   x m l n s = " h t t p : / / g e m i n i / p i v o t c u s t o m i z a t i o n / 6 1 4 7 a e c a - e a 7 e - 4 d d b - 8 0 e 6 - 2 9 5 6 3 6 6 d 3 5 6 5 " > < 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C a l c u l a t e d F i e l d s > < S A H o s t H a s h > 0 < / S A H o s t H a s h > < G e m i n i F i e l d L i s t V i s i b l e > T r u e < / G e m i n i F i e l d L i s t V i s i b l e > < / S e t t i n g s > ] ] > < / C u s t o m C o n t e n t > < / G e m i n i > 
</file>

<file path=customXml/item28.xml>��< ? x m l   v e r s i o n = " 1 . 0 "   e n c o d i n g = " U T F - 1 6 " ? > < G e m i n i   x m l n s = " h t t p : / / g e m i n i / p i v o t c u s t o m i z a t i o n / 8 f 4 e 2 f 1 6 - 1 4 b 7 - 4 7 a a - 8 e 7 f - 1 3 6 9 b 7 a 5 c 7 8 2 " > < 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29.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3.xml>��< ? x m l   v e r s i o n = " 1 . 0 "   e n c o d i n g = " U T F - 1 6 " ? > < G e m i n i   x m l n s = " h t t p : / / g e m i n i / p i v o t c u s t o m i z a t i o n / f 3 7 f a f e 6 - c c 2 e - 4 e d 7 - a 1 d 5 - 9 8 4 3 1 8 b f 0 5 a 2 " > < 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C a l c u l a t e d F i e l d s > < S A H o s t H a s h > 0 < / S A H o s t H a s h > < G e m i n i F i e l d L i s t V i s i b l e > T r u e < / G e m i n i F i e l d L i s t V i s i b l e > < / S e t t i n g s > ] ] > < / C u s t o m C o n t e n t > < / G e m i n i > 
</file>

<file path=customXml/item30.xml>��< ? x m l   v e r s i o n = " 1 . 0 "   e n c o d i n g = " U T F - 1 6 " ? > < G e m i n i   x m l n s = " h t t p : / / g e m i n i / p i v o t c u s t o m i z a t i o n / a 7 8 f a f 1 f - 4 6 6 7 - 4 a a d - a 1 7 a - f c f 6 4 1 6 c 6 d 4 7 " > < 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31.xml>��< ? x m l   v e r s i o n = " 1 . 0 "   e n c o d i n g = " U T F - 1 6 " ? > < G e m i n i   x m l n s = " h t t p : / / g e m i n i / p i v o t c u s t o m i z a t i o n / d 5 8 1 4 c 2 e - 1 7 c 0 - 4 7 5 f - 8 0 5 e - 9 7 4 c 9 7 6 7 b 4 b 1 " > < 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i t e m > < M e a s u r e N a m e > D y n a m i c M e a s u r e < / M e a s u r e N a m e > < D i s p l a y N a m e > D y n a m i c M e a s u r e < / D i s p l a y N a m e > < V i s i b l e > F a l s e < / V i s i b l e > < / i t e m > < i t e m > < M e a s u r e N a m e > S e r v i c e   C a l l s   S L A % < / M e a s u r e N a m e > < D i s p l a y N a m e > S e r v i c e   C a l l s   S L A % < / D i s p l a y N a m e > < V i s i b l e > F a l s e < / V i s i b l e > < / i t e m > < / C a l c u l a t e d F i e l d s > < S A H o s t H a s h > 0 < / S A H o s t H a s h > < G e m i n i F i e l d L i s t V i s i b l e > T r u e < / G e m i n i F i e l d L i s t V i s i b l e > < / S e t t i n g s > ] ] > < / C u s t o m C o n t e n t > < / G e m i n i > 
</file>

<file path=customXml/item32.xml>��< ? x m l   v e r s i o n = " 1 . 0 "   e n c o d i n g = " U T F - 1 6 " ? > < G e m i n i   x m l n s = " h t t p : / / g e m i n i / p i v o t c u s t o m i z a t i o n / 3 0 5 3 7 8 f b - e 0 c e - 4 b d c - b 8 f 2 - e 7 7 5 e 9 5 a e 3 4 5 " > < 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33.xml>��< ? x m l   v e r s i o n = " 1 . 0 "   e n c o d i n g = " U T F - 1 6 " ? > < G e m i n i   x m l n s = " h t t p : / / g e m i n i / p i v o t c u s t o m i z a t i o n / T a b l e O r d e r " > < C u s t o m C o n t e n t > < ! [ C D A T A [ O r d e r   D e t a i l s _ a f 2 6 8 1 7 6 - 9 f c e - 4 1 c f - 9 f 5 5 - 3 b 7 b 7 8 f 4 4 a 7 8 , P r o d u c t s _ f 4 1 b 2 2 b 8 - 0 3 4 3 - 4 f f e - 8 f 4 0 - 6 2 1 0 9 9 9 1 f 0 4 a , O r d e r s _ e f 6 a b d 6 1 - 4 9 e f - 4 a f 4 - a a 9 5 - 8 4 7 7 9 b 9 6 9 8 0 c , C u s t o m e r s _ d f 2 0 a 4 2 b - b 8 0 4 - 4 8 b b - 8 f 2 0 - b f 5 0 7 0 f c a 0 9 3 , S t a t e s _ 5 1 2 1 d a 5 6 - 5 2 2 4 - 4 a 1 e - b c 9 9 - 9 2 c 3 f 2 3 6 3 1 6 3 , R e g i o n s _ f c 1 3 a f 3 4 - c 2 4 2 - 4 c 4 b - 8 b 2 b - a 0 9 e 3 e 0 2 9 9 3 b , S e r v i c e   C a l l s _ 5 4 7 c c 0 b 6 - f 6 5 a - 4 3 0 4 - 8 1 4 9 - 8 3 5 3 a b 2 5 3 c a 3 , K a l e n d e r , S l i c e r T a b l e _ a e d 0 b 9 1 d - b b 8 e - 4 d 5 4 - a b 7 f - 9 4 2 2 7 9 4 9 0 6 1 e , S l i c e r T a b l e 2 _ b 8 8 8 8 a e 2 - f e 0 0 - 4 c 4 e - b 7 8 8 - 0 d b 4 0 3 9 7 e a b b ] ] > < / C u s t o m C o n t e n t > < / G e m i n i > 
</file>

<file path=customXml/item34.xml>��< ? x m l   v e r s i o n = " 1 . 0 "   e n c o d i n g = " U T F - 1 6 " ? > < G e m i n i   x m l n s = " h t t p : / / g e m i n i / p i v o t c u s t o m i z a t i o n / I s S a n d b o x E m b e d d e d " > < C u s t o m C o n t e n t > < ! [ C D A T A [ y e s ] ] > < / C u s t o m C o n t e n t > < / G e m i n i > 
</file>

<file path=customXml/item35.xml>��< ? x m l   v e r s i o n = " 1 . 0 "   e n c o d i n g = " U T F - 1 6 " ? > < G e m i n i   x m l n s = " h t t p : / / g e m i n i / p i v o t c u s t o m i z a t i o n / T a b l e X M L _ S e r v i c e   C a l l s _ 5 4 7 c c 0 b 6 - f 6 5 a - 4 3 0 4 - 8 1 4 9 - 8 3 5 3 a b 2 5 3 c a 3 " > < C u s t o m C o n t e n t > < ! [ C D A T A [ < T a b l e W i d g e t G r i d S e r i a l i z a t i o n   x m l n s : x s i = " h t t p : / / w w w . w 3 . o r g / 2 0 0 1 / X M L S c h e m a - i n s t a n c e "   x m l n s : x s d = " h t t p : / / w w w . w 3 . o r g / 2 0 0 1 / X M L S c h e m a " > < C o l u m n S u g g e s t e d T y p e > < i t e m > < k e y > < s t r i n g > C a l l D a t e < / s t r i n g > < / k e y > < v a l u e > < s t r i n g > E m p t y < / s t r i n g > < / v a l u e > < / i t e m > < / C o l u m n S u g g e s t e d T y p e > < C o l u m n F o r m a t   / > < C o l u m n A c c u r a c y   / > < C o l u m n C u r r e n c y S y m b o l   / > < C o l u m n P o s i t i v e P a t t e r n   / > < C o l u m n N e g a t i v e P a t t e r n   / > < C o l u m n W i d t h s > < i t e m > < k e y > < s t r i n g > C a l l   I D < / s t r i n g > < / k e y > < v a l u e > < i n t > 2 3 6 < / i n t > < / v a l u e > < / i t e m > < i t e m > < k e y > < s t r i n g > D a t e   S e r v i c e < / s t r i n g > < / k e y > < v a l u e > < i n t > 1 1 3 < / i n t > < / v a l u e > < / i t e m > < i t e m > < k e y > < s t r i n g > C u s t o m e r I D < / s t r i n g > < / k e y > < v a l u e > < i n t > 1 0 9 < / i n t > < / v a l u e > < / i t e m > < i t e m > < k e y > < s t r i n g > P r o d u c t I D < / s t r i n g > < / k e y > < v a l u e > < i n t > 9 7 < / i n t > < / v a l u e > < / i t e m > < i t e m > < k e y > < s t r i n g > W a i t T i m e < / s t r i n g > < / k e y > < v a l u e > < i n t > 9 5 < / i n t > < / v a l u e > < / i t e m > < i t e m > < k e y > < s t r i n g > C a l l A b a n d o n e d < / s t r i n g > < / k e y > < v a l u e > < i n t > 1 3 1 < / i n t > < / v a l u e > < / i t e m > < i t e m > < k e y > < s t r i n g > C a l l D u r a t i o n < / s t r i n g > < / k e y > < v a l u e > < i n t > 1 1 2 < / i n t > < / v a l u e > < / i t e m > < i t e m > < k e y > < s t r i n g > W i t h i n S e r v i c e L e v e l < / s t r i n g > < / k e y > < v a l u e > < i n t > 1 5 6 < / i n t > < / v a l u e > < / i t e m > < i t e m > < k e y > < s t r i n g > C a l l D a t e < / s t r i n g > < / k e y > < v a l u e > < i n t > 8 8 < / i n t > < / v a l u e > < / i t e m > < / C o l u m n W i d t h s > < C o l u m n D i s p l a y I n d e x > < i t e m > < k e y > < s t r i n g > C a l l   I D < / s t r i n g > < / k e y > < v a l u e > < i n t > 0 < / i n t > < / v a l u e > < / i t e m > < i t e m > < k e y > < s t r i n g > D a t e   S e r v i c e < / s t r i n g > < / k e y > < v a l u e > < i n t > 1 < / i n t > < / v a l u e > < / i t e m > < i t e m > < k e y > < s t r i n g > C u s t o m e r I D < / s t r i n g > < / k e y > < v a l u e > < i n t > 2 < / i n t > < / v a l u e > < / i t e m > < i t e m > < k e y > < s t r i n g > P r o d u c t I D < / s t r i n g > < / k e y > < v a l u e > < i n t > 3 < / i n t > < / v a l u e > < / i t e m > < i t e m > < k e y > < s t r i n g > W a i t T i m e < / s t r i n g > < / k e y > < v a l u e > < i n t > 4 < / i n t > < / v a l u e > < / i t e m > < i t e m > < k e y > < s t r i n g > C a l l A b a n d o n e d < / s t r i n g > < / k e y > < v a l u e > < i n t > 5 < / i n t > < / v a l u e > < / i t e m > < i t e m > < k e y > < s t r i n g > C a l l D u r a t i o n < / s t r i n g > < / k e y > < v a l u e > < i n t > 6 < / i n t > < / v a l u e > < / i t e m > < i t e m > < k e y > < s t r i n g > W i t h i n S e r v i c e L e v e l < / s t r i n g > < / k e y > < v a l u e > < i n t > 7 < / i n t > < / v a l u e > < / i t e m > < i t e m > < k e y > < s t r i n g > C a l l D a t e < / s t r i n g > < / k e y > < v a l u e > < i n t > 8 < / i n t > < / v a l u e > < / i t e m > < / C o l u m n D i s p l a y I n d e x > < C o l u m n F r o z e n   / > < C o l u m n C h e c k e d   / > < C o l u m n F i l t e r > < i t e m > < k e y > < s t r i n g > C a l l A b a n d o n e d < / s t r i n g > < / k e y > < v a l u e > < F i l t e r E x p r e s s i o n   x s i : n i l = " t r u e "   / > < / v a l u e > < / i t e m > < i t e m > < k e y > < s t r i n g > W a i t T i m e < / s t r i n g > < / k e y > < v a l u e > < F i l t e r E x p r e s s i o n   x s i : n i l = " t r u e "   / > < / v a l u e > < / i t e m > < / C o l u m n F i l t e r > < S e l e c t i o n F i l t e r > < i t e m > < k e y > < s t r i n g > C a l l A b a n d o n e d < / s t r i n g > < / k e y > < v a l u e > < S e l e c t i o n F i l t e r   x s i : n i l = " t r u e "   / > < / v a l u e > < / i t e m > < i t e m > < k e y > < s t r i n g > W a i t T i m e < / s t r i n g > < / k e y > < v a l u e > < S e l e c t i o n F i l t e r   x s i : n i l = " t r u e "   / > < / v a l u e > < / i t e m > < / S e l e c t i o n F i l t e r > < F i l t e r P a r a m e t e r s > < i t e m > < k e y > < s t r i n g > C a l l A b a n d o n e d < / s t r i n g > < / k e y > < v a l u e > < C o m m a n d P a r a m e t e r s   / > < / v a l u e > < / i t e m > < i t e m > < k e y > < s t r i n g > W a i t T i m e < / s t r i n g > < / k e y > < v a l u e > < C o m m a n d P a r a m e t e r s   / > < / v a l u e > < / i t e m > < / F i l t e r P a r a m e t e r s > < I s S o r t D e s c e n d i n g > f a l s e < / I s S o r t D e s c e n d i n g > < / T a b l e W i d g e t G r i d S e r i a l i z a t i o n > ] ] > < / C u s t o m C o n t e n t > < / G e m i n i > 
</file>

<file path=customXml/item36.xml>��< ? x m l   v e r s i o n = " 1 . 0 "   e n c o d i n g = " U T F - 1 6 " ? > < G e m i n i   x m l n s = " h t t p : / / g e m i n i / p i v o t c u s t o m i z a t i o n / f a 2 4 c 0 f 7 - 9 0 a c - 4 6 3 8 - a 8 e c - 8 d 1 5 b 5 b 9 0 6 1 8 " > < 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3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  C a l e n d a r < / K e y > < / D i a g r a m O b j e c t K e y > < D i a g r a m O b j e c t K e y > < K e y > C o l u m n s \ N a m e   d e s   T a g s < / K e y > < / D i a g r a m O b j e c t K e y > < D i a g r a m O b j e c t K e y > < K e y > C o l u m n s \ M o n a t s n a m e < / K e y > < / D i a g r a m O b j e c t K e y > < D i a g r a m O b j e c t K e y > < K e y > C o l u m n s \ Q u a r t a l < / K e y > < / D i a g r a m O b j e c t K e y > < D i a g r a m O b j e c t K e y > < K e y > C o l u m n s \ J a h r < / K e y > < / D i a g r a m O b j e c t K e y > < D i a g r a m O b j e c t K e y > < K e y > C o l u m n s \ M o n a t s b e g i n n < / K e y > < / D i a g r a m O b j e c t K e y > < D i a g r a m O b j e c t K e y > < K e y > C o l u m n s \ W e e k e n d < / K e y > < / D i a g r a m O b j e c t K e y > < D i a g r a m O b j e c t K e y > < K e y > C o l u m n s \ Q u a r t e r   N a m e < / 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  C a l e n d a r < / K e y > < / a : K e y > < a : V a l u e   i : t y p e = " M e a s u r e G r i d N o d e V i e w S t a t e " > < L a y e d O u t > t r u e < / L a y e d O u t > < / a : V a l u e > < / a : K e y V a l u e O f D i a g r a m O b j e c t K e y a n y T y p e z b w N T n L X > < a : K e y V a l u e O f D i a g r a m O b j e c t K e y a n y T y p e z b w N T n L X > < a : K e y > < K e y > C o l u m n s \ N a m e   d e s   T a g s < / K e y > < / a : K e y > < a : V a l u e   i : t y p e = " M e a s u r e G r i d N o d e V i e w S t a t e " > < C o l u m n > 1 < / C o l u m n > < L a y e d O u t > t r u e < / L a y e d O u t > < / a : V a l u e > < / a : K e y V a l u e O f D i a g r a m O b j e c t K e y a n y T y p e z b w N T n L X > < a : K e y V a l u e O f D i a g r a m O b j e c t K e y a n y T y p e z b w N T n L X > < a : K e y > < K e y > C o l u m n s \ M o n a t s n a m e < / 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 C o l u m n s \ J a h r < / K e y > < / a : K e y > < a : V a l u e   i : t y p e = " M e a s u r e G r i d N o d e V i e w S t a t e " > < C o l u m n > 4 < / C o l u m n > < L a y e d O u t > t r u e < / L a y e d O u t > < / a : V a l u e > < / a : K e y V a l u e O f D i a g r a m O b j e c t K e y a n y T y p e z b w N T n L X > < a : K e y V a l u e O f D i a g r a m O b j e c t K e y a n y T y p e z b w N T n L X > < a : K e y > < K e y > C o l u m n s \ M o n a t s b e g i n n < / K e y > < / a : K e y > < a : V a l u e   i : t y p e = " M e a s u r e G r i d N o d e V i e w S t a t e " > < C o l u m n > 5 < / C o l u m n > < L a y e d O u t > t r u e < / L a y e d O u t > < / a : V a l u e > < / a : K e y V a l u e O f D i a g r a m O b j e c t K e y a n y T y p e z b w N T n L X > < a : K e y V a l u e O f D i a g r a m O b j e c t K e y a n y T y p e z b w N T n L X > < a : K e y > < K e y > C o l u m n s \ W e e k e n d < / K e y > < / a : K e y > < a : V a l u e   i : t y p e = " M e a s u r e G r i d N o d e V i e w S t a t e " > < C o l u m n > 6 < / C o l u m n > < L a y e d O u t > t r u e < / L a y e d O u t > < / a : V a l u e > < / a : K e y V a l u e O f D i a g r a m O b j e c t K e y a n y T y p e z b w N T n L X > < a : K e y V a l u e O f D i a g r a m O b j e c t K e y a n y T y p e z b w N T n L X > < a : K e y > < K e y > C o l u m n s \ Q u a r t e r   N a m e < / K e y > < / a : K e y > < a : V a l u e   i : t y p e = " M e a s u r e G r i d N o d e V i e w S t a t e " > < C o l u m n > 7 < / C o l u m n > < L a y e d O u t > t r u e < / L a y e d O u t > < / a : V a l u e > < / a : K e y V a l u e O f D i a g r a m O b j e c t K e y a n y T y p e z b w N T n L X > < a : K e y V a l u e O f D i a g r a m O b j e c t K e y a n y T y p e z b w N T n L X > < a : K e y > < K e y > C o l u m n s \ D a t e   ( Y e a r ) < / K e y > < / a : K e y > < a : V a l u e   i : t y p e = " M e a s u r e G r i d N o d e V i e w S t a t e " > < C o l u m n > 8 < / C o l u m n > < L a y e d O u t > t r u e < / L a y e d O u t > < / a : V a l u e > < / a : K e y V a l u e O f D i a g r a m O b j e c t K e y a n y T y p e z b w N T n L X > < a : K e y V a l u e O f D i a g r a m O b j e c t K e y a n y T y p e z b w N T n L X > < a : K e y > < K e y > C o l u m n s \ D a t e   ( Q u a r t e r ) < / K e y > < / a : K e y > < a : V a l u e   i : t y p e = " M e a s u r e G r i d N o d e V i e w S t a t e " > < C o l u m n > 9 < / C o l u m n > < L a y e d O u t > t r u e < / L a y e d O u t > < / a : V a l u e > < / a : K e y V a l u e O f D i a g r a m O b j e c t K e y a n y T y p e z b w N T n L X > < a : K e y V a l u e O f D i a g r a m O b j e c t K e y a n y T y p e z b w N T n L X > < a : K e y > < K e y > C o l u m n s \ D a t e   ( M o n t h   I n d e x ) < / K e y > < / a : K e y > < a : V a l u e   i : t y p e = " M e a s u r e G r i d N o d e V i e w S t a t e " > < C o l u m n > 1 0 < / C o l u m n > < L a y e d O u t > t r u e < / L a y e d O u t > < / a : V a l u e > < / a : K e y V a l u e O f D i a g r a m O b j e c t K e y a n y T y p e z b w N T n L X > < a : K e y V a l u e O f D i a g r a m O b j e c t K e y a n y T y p e z b w N T n L X > < a : K e y > < K e y > C o l u m n s \ D a t e   ( M o n t h ) < / K e y > < / a : K e y > < a : V a l u e   i : t y p e = " M e a s u r e G r i d N o d e V i e w S t a t e " > < C o l u m n > 1 1 < / 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 P r o d u c t   I D < / K e y > < / D i a g r a m O b j e c t K e y > < D i a g r a m O b j e c t K e y > < K e y > M e a s u r e s \ S u m m e   v o n   P r o d u c t   I D \ T a g I n f o \ F o r m e l < / K e y > < / D i a g r a m O b j e c t K e y > < D i a g r a m O b j e c t K e y > < K e y > M e a s u r e s \ S u m m e   v o n   P r o d u c t   I D \ T a g I n f o \ W e r t < / K e y > < / D i a g r a m O b j e c t K e y > < D i a g r a m O b j e c t K e y > < K e y > C o l u m n s \ P r o d u c t   I D < / K e y > < / D i a g r a m O b j e c t K e y > < D i a g r a m O b j e c t K e y > < K e y > C o l u m n s \ N a m e < / K e y > < / D i a g r a m O b j e c t K e y > < D i a g r a m O b j e c t K e y > < K e y > C o l u m n s \ L i s t   P r i c e < / K e y > < / D i a g r a m O b j e c t K e y > < D i a g r a m O b j e c t K e y > < K e y > C o l u m n s \ C o s t < / K e y > < / D i a g r a m O b j e c t K e y > < D i a g r a m O b j e c t K e y > < K e y > C o l u m n s \ P r o d u c t   C a t e g o r y < / K e y > < / D i a g r a m O b j e c t K e y > < D i a g r a m O b j e c t K e y > < K e y > L i n k s \ & l t ; C o l u m n s \ S u m m e   v o n   P r o d u c t   I D & g t ; - & l t ; M e a s u r e s \ P r o d u c t   I D & g t ; < / K e y > < / D i a g r a m O b j e c t K e y > < D i a g r a m O b j e c t K e y > < K e y > L i n k s \ & l t ; C o l u m n s \ S u m m e   v o n   P r o d u c t   I D & g t ; - & l t ; M e a s u r e s \ P r o d u c t   I D & g t ; \ C O L U M N < / K e y > < / D i a g r a m O b j e c t K e y > < D i a g r a m O b j e c t K e y > < K e y > L i n k s \ & l t ; C o l u m n s \ S u m m e   v o n   P r o d u c t   I D & g t ; - & l t ; M e a s u r e s \ P r o d u c t 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 P r o d u c t   I D < / K e y > < / a : K e y > < a : V a l u e   i : t y p e = " M e a s u r e G r i d N o d e V i e w S t a t e " > < L a y e d O u t > t r u e < / L a y e d O u t > < W a s U I I n v i s i b l e > t r u e < / W a s U I I n v i s i b l e > < / a : V a l u e > < / a : K e y V a l u e O f D i a g r a m O b j e c t K e y a n y T y p e z b w N T n L X > < a : K e y V a l u e O f D i a g r a m O b j e c t K e y a n y T y p e z b w N T n L X > < a : K e y > < K e y > M e a s u r e s \ S u m m e   v o n   P r o d u c t   I D \ T a g I n f o \ F o r m e l < / K e y > < / a : K e y > < a : V a l u e   i : t y p e = " M e a s u r e G r i d V i e w S t a t e I D i a g r a m T a g A d d i t i o n a l I n f o " / > < / a : K e y V a l u e O f D i a g r a m O b j e c t K e y a n y T y p e z b w N T n L X > < a : K e y V a l u e O f D i a g r a m O b j e c t K e y a n y T y p e z b w N T n L X > < a : K e y > < K e y > M e a s u r e s \ S u m m e   v o n   P r o d u c t   I D \ T a g I n f o \ W e r t < / K e y > < / a : K e y > < a : V a l u e   i : t y p e = " M e a s u r e G r i d V i e w S t a t e I D i a g r a m T a g A d d i t i o n a l I n f o " / > < / a : K e y V a l u e O f D i a g r a m O b j e c t K e y a n y T y p e z b w N T n L X > < a : K e y V a l u e O f D i a g r a m O b j e c t K e y a n y T y p e z b w N T n L X > < a : K e y > < K e y > C o l u m n s \ P r o d u c t   I D 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 C o l u m n s \ L i s t   P r i c e < / K e y > < / a : K e y > < a : V a l u e   i : t y p e = " M e a s u r e G r i d N o d e V i e w S t a t e " > < C o l u m n > 2 < / C o l u m n > < L a y e d O u t > t r u e < / L a y e d O u t > < / a : V a l u e > < / a : K e y V a l u e O f D i a g r a m O b j e c t K e y a n y T y p e z b w N T n L X > < a : K e y V a l u e O f D i a g r a m O b j e c t K e y a n y T y p e z b w N T n L X > < a : K e y > < K e y > C o l u m n s \ C o s t < / K e y > < / a : K e y > < a : V a l u e   i : t y p e = " M e a s u r e G r i d N o d e V i e w S t a t e " > < C o l u m n > 3 < / C o l u m n > < L a y e d O u t > t r u e < / L a y e d O u t > < / a : V a l u e > < / a : K e y V a l u e O f D i a g r a m O b j e c t K e y a n y T y p e z b w N T n L X > < a : K e y V a l u e O f D i a g r a m O b j e c t K e y a n y T y p e z b w N T n L X > < a : K e y > < K e y > C o l u m n s \ P r o d u c t   C a t e g o r y < / K e y > < / a : K e y > < a : V a l u e   i : t y p e = " M e a s u r e G r i d N o d e V i e w S t a t e " > < C o l u m n > 4 < / C o l u m n > < L a y e d O u t > t r u e < / L a y e d O u t > < / a : V a l u e > < / a : K e y V a l u e O f D i a g r a m O b j e c t K e y a n y T y p e z b w N T n L X > < a : K e y V a l u e O f D i a g r a m O b j e c t K e y a n y T y p e z b w N T n L X > < a : K e y > < K e y > L i n k s \ & l t ; C o l u m n s \ S u m m e   v o n   P r o d u c t   I D & g t ; - & l t ; M e a s u r e s \ P r o d u c t   I D & g t ; < / K e y > < / a : K e y > < a : V a l u e   i : t y p e = " M e a s u r e G r i d V i e w S t a t e I D i a g r a m L i n k " / > < / a : K e y V a l u e O f D i a g r a m O b j e c t K e y a n y T y p e z b w N T n L X > < a : K e y V a l u e O f D i a g r a m O b j e c t K e y a n y T y p e z b w N T n L X > < a : K e y > < K e y > L i n k s \ & l t ; C o l u m n s \ S u m m e   v o n   P r o d u c t   I D & g t ; - & l t ; M e a s u r e s \ P r o d u c t   I D & g t ; \ C O L U M N < / K e y > < / a : K e y > < a : V a l u e   i : t y p e = " M e a s u r e G r i d V i e w S t a t e I D i a g r a m L i n k E n d p o i n t " / > < / a : K e y V a l u e O f D i a g r a m O b j e c t K e y a n y T y p e z b w N T n L X > < a : K e y V a l u e O f D i a g r a m O b j e c t K e y a n y T y p e z b w N T n L X > < a : K e y > < K e y > L i n k s \ & l t ; C o l u m n s \ S u m m e   v o n   P r o d u c t   I D & g t ; - & l t ; M e a s u r e s \ P r o d u c t   I D & g t ; \ M E A S U R E < / K e y > < / a : K e y > < a : V a l u e   i : t y p e = " M e a s u r e G r i d V i e w S t a t e I D i a g r a m L i n k E n d p o i n t " / > < / 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 C u s t o m e r I D < / K e y > < / D i a g r a m O b j e c t K e y > < D i a g r a m O b j e c t K e y > < K e y > M e a s u r e s \ S u m m e   v o n   C u s t o m e r I D \ T a g I n f o \ F o r m e l < / K e y > < / D i a g r a m O b j e c t K e y > < D i a g r a m O b j e c t K e y > < K e y > M e a s u r e s \ S u m m e   v o n   C u s t o m e r I D \ T a g I n f o \ W e r t < / K e y > < / D i a g r a m O b j e c t K e y > < D i a g r a m O b j e c t K e y > < K e y > C o l u m n s \ C u s t o m e r I D < / K e y > < / D i a g r a m O b j e c t K e y > < D i a g r a m O b j e c t K e y > < K e y > C o l u m n s \ F i r s t N a m e < / K e y > < / D i a g r a m O b j e c t K e y > < D i a g r a m O b j e c t K e y > < K e y > C o l u m n s \ L a s t N a m e < / K e y > < / D i a g r a m O b j e c t K e y > < D i a g r a m O b j e c t K e y > < K e y > C o l u m n s \ L o y a l t y C l u b M e m b e r < / K e y > < / D i a g r a m O b j e c t K e y > < D i a g r a m O b j e c t K e y > < K e y > C o l u m n s \ S t a t e I D < / K e y > < / D i a g r a m O b j e c t K e y > < D i a g r a m O b j e c t K e y > < K e y > C o l u m n s \ C u s t o m e r   N a m e < / K e y > < / D i a g r a m O b j e c t K e y > < D i a g r a m O b j e c t K e y > < K e y > L i n k s \ & l t ; C o l u m n s \ S u m m e   v o n   C u s t o m e r I D & g t ; - & l t ; M e a s u r e s \ C u s t o m e r I D & g t ; < / K e y > < / D i a g r a m O b j e c t K e y > < D i a g r a m O b j e c t K e y > < K e y > L i n k s \ & l t ; C o l u m n s \ S u m m e   v o n   C u s t o m e r I D & g t ; - & l t ; M e a s u r e s \ C u s t o m e r I D & g t ; \ C O L U M N < / K e y > < / D i a g r a m O b j e c t K e y > < D i a g r a m O b j e c t K e y > < K e y > L i n k s \ & l t ; C o l u m n s \ S u m m e   v o n   C u s t o m e r I D & g t ; - & l t ; M e a s u r e s \ C u s t o m e r I D & g t ; \ M E A S U R E 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 C u s t o m e r I D < / K e y > < / a : K e y > < a : V a l u e   i : t y p e = " M e a s u r e G r i d N o d e V i e w S t a t e " > < L a y e d O u t > t r u e < / L a y e d O u t > < W a s U I I n v i s i b l e > t r u e < / W a s U I I n v i s i b l e > < / a : V a l u e > < / a : K e y V a l u e O f D i a g r a m O b j e c t K e y a n y T y p e z b w N T n L X > < a : K e y V a l u e O f D i a g r a m O b j e c t K e y a n y T y p e z b w N T n L X > < a : K e y > < K e y > M e a s u r e s \ S u m m e   v o n   C u s t o m e r I D \ T a g I n f o \ F o r m e l < / K e y > < / a : K e y > < a : V a l u e   i : t y p e = " M e a s u r e G r i d V i e w S t a t e I D i a g r a m T a g A d d i t i o n a l I n f o " / > < / a : K e y V a l u e O f D i a g r a m O b j e c t K e y a n y T y p e z b w N T n L X > < a : K e y V a l u e O f D i a g r a m O b j e c t K e y a n y T y p e z b w N T n L X > < a : K e y > < K e y > M e a s u r e s \ S u m m e   v o n   C u s t o m e r I D \ T a g I n f o \ W e r t < / K e y > < / a : K e y > < a : V a l u e   i : t y p e = " M e a s u r e G r i d V i e w S t a t e I D i a g r a m T a g A d d i t i o n a l I n f o " / > < / a : K e y V a l u e O f D i a g r a m O b j e c t K e y a n y T y p e z b w N T n L X > < a : K e y V a l u e O f D i a g r a m O b j e c t K e y a n y T y p e z b w N T n L X > < a : K e y > < K e y > C o l u m n s \ C u s t o m e r I D < / K e y > < / a : K e y > < a : V a l u e   i : t y p e = " M e a s u r e G r i d N o d e V i e w S t a t e " > < L a y e d O u t > t r u e < / L a y e d O u t > < / a : V a l u e > < / a : K e y V a l u e O f D i a g r a m O b j e c t K e y a n y T y p e z b w N T n L X > < a : K e y V a l u e O f D i a g r a m O b j e c t K e y a n y T y p e z b w N T n L X > < a : K e y > < K e y > C o l u m n s \ F i r s t N a m e < / K e y > < / a : K e y > < a : V a l u e   i : t y p e = " M e a s u r e G r i d N o d e V i e w S t a t e " > < C o l u m n > 1 < / C o l u m n > < L a y e d O u t > t r u e < / L a y e d O u t > < / a : V a l u e > < / a : K e y V a l u e O f D i a g r a m O b j e c t K e y a n y T y p e z b w N T n L X > < a : K e y V a l u e O f D i a g r a m O b j e c t K e y a n y T y p e z b w N T n L X > < a : K e y > < K e y > C o l u m n s \ L a s t N a m e < / K e y > < / a : K e y > < a : V a l u e   i : t y p e = " M e a s u r e G r i d N o d e V i e w S t a t e " > < C o l u m n > 2 < / C o l u m n > < L a y e d O u t > t r u e < / L a y e d O u t > < / a : V a l u e > < / a : K e y V a l u e O f D i a g r a m O b j e c t K e y a n y T y p e z b w N T n L X > < a : K e y V a l u e O f D i a g r a m O b j e c t K e y a n y T y p e z b w N T n L X > < a : K e y > < K e y > C o l u m n s \ L o y a l t y C l u b M e m b e r < / K e y > < / a : K e y > < a : V a l u e   i : t y p e = " M e a s u r e G r i d N o d e V i e w S t a t e " > < C o l u m n > 3 < / C o l u m n > < L a y e d O u t > t r u e < / L a y e d O u t > < / a : V a l u e > < / a : K e y V a l u e O f D i a g r a m O b j e c t K e y a n y T y p e z b w N T n L X > < a : K e y V a l u e O f D i a g r a m O b j e c t K e y a n y T y p e z b w N T n L X > < a : K e y > < K e y > C o l u m n s \ S t a t e I D < / K e y > < / a : K e y > < a : V a l u e   i : t y p e = " M e a s u r e G r i d N o d e V i e w S t a t e " > < C o l u m n > 4 < / C o l u m n > < L a y e d O u t > t r u e < / L a y e d O u t > < / a : V a l u e > < / a : K e y V a l u e O f D i a g r a m O b j e c t K e y a n y T y p e z b w N T n L X > < a : K e y V a l u e O f D i a g r a m O b j e c t K e y a n y T y p e z b w N T n L X > < a : K e y > < K e y > C o l u m n s \ C u s t o m e r   N a m e < / K e y > < / a : K e y > < a : V a l u e   i : t y p e = " M e a s u r e G r i d N o d e V i e w S t a t e " > < C o l u m n > 5 < / C o l u m n > < L a y e d O u t > t r u e < / L a y e d O u t > < / a : V a l u e > < / a : K e y V a l u e O f D i a g r a m O b j e c t K e y a n y T y p e z b w N T n L X > < a : K e y V a l u e O f D i a g r a m O b j e c t K e y a n y T y p e z b w N T n L X > < a : K e y > < K e y > L i n k s \ & l t ; C o l u m n s \ S u m m e   v o n   C u s t o m e r I D & g t ; - & l t ; M e a s u r e s \ C u s t o m e r I D & g t ; < / K e y > < / a : K e y > < a : V a l u e   i : t y p e = " M e a s u r e G r i d V i e w S t a t e I D i a g r a m L i n k " / > < / a : K e y V a l u e O f D i a g r a m O b j e c t K e y a n y T y p e z b w N T n L X > < a : K e y V a l u e O f D i a g r a m O b j e c t K e y a n y T y p e z b w N T n L X > < a : K e y > < K e y > L i n k s \ & l t ; C o l u m n s \ S u m m e   v o n   C u s t o m e r I D & g t ; - & l t ; M e a s u r e s \ C u s t o m e r I D & g t ; \ C O L U M N < / K e y > < / a : K e y > < a : V a l u e   i : t y p e = " M e a s u r e G r i d V i e w S t a t e I D i a g r a m L i n k E n d p o i n t " / > < / a : K e y V a l u e O f D i a g r a m O b j e c t K e y a n y T y p e z b w N T n L X > < a : K e y V a l u e O f D i a g r a m O b j e c t K e y a n y T y p e z b w N T n L X > < a : K e y > < K e y > L i n k s \ & l t ; C o l u m n s \ S u m m e   v o n   C u s t o m e r I D & g t ; - & l t ; M e a s u r e s \ C u s t o m e r I D & g t ; \ M E A S U R E < / K e y > < / a : K e y > < a : V a l u e   i : t y p e = " M e a s u r e G r i d V i e w S t a t e I D i a g r a m L i n k E n d p o i n t " / > < / 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 C o l u m n s \ J a h r < / K e y > < / D i a g r a m O b j e c t K e y > < D i a g r a m O b j e c t K e y > < K e y > C o l u m n s \ M o n t h   N u m b e r < / K e y > < / D i a g r a m O b j e c t K e y > < D i a g r a m O b j e c t K e y > < K e y > C o l u m n s \ M o n a t < / K e y > < / D i a g r a m O b j e c t K e y > < D i a g r a m O b j e c t K e y > < K e y > C o l u m n s \ M M M - J J J J < / K e y > < / D i a g r a m O b j e c t K e y > < D i a g r a m O b j e c t K e y > < K e y > C o l u m n s \ D a y   o f   W e e k   N u m b e r < / K e y > < / D i a g r a m O b j e c t K e y > < D i a g r a m O b j e c t K e y > < K e y > C o l u m n s \ D a y   o f   W e e k < / K e y > < / D i a g r a m O b j e c t K e y > < D i a g r a m O b j e c t K e y > < K e y > C o l u m n s \ W e e k e n d < / 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 C o l u m n s \ J a h r 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 C o l u m n s \ M o n a t < / K e y > < / a : K e y > < a : V a l u e   i : t y p e = " M e a s u r e G r i d N o d e V i e w S t a t e " > < C o l u m n > 3 < / C o l u m n > < L a y e d O u t > t r u e < / L a y e d O u t > < / a : V a l u e > < / a : K e y V a l u e O f D i a g r a m O b j e c t K e y a n y T y p e z b w N T n L X > < a : K e y V a l u e O f D i a g r a m O b j e c t K e y a n y T y p e z b w N T n L X > < a : K e y > < K e y > C o l u m n s \ M M M - J J J J < / 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 C o l u m n s \ W e e k e n d < / K e y > < / a : K e y > < a : V a l u e   i : t y p e = " M e a s u r e G r i d N o d e V i e w S t a t e " > < C o l u m n > 7 < / C o l u m n > < L a y e d O u t > t r u e < / L a y e d O u t > < / a : V a l u e > < / a : K e y V a l u e O f D i a g r a m O b j e c t K e y a n y T y p e z b w N T n L X > < a : K e y V a l u e O f D i a g r a m O b j e c t K e y a n y T y p e z b w N T n L X > < a : K e y > < K e y > C o l u m n s \ Q u a r t e r < / K e y > < / a : K e y > < a : V a l u e   i : t y p e = " M e a s u r e G r i d N o d e V i e w S t a t e " > < C o l u m n > 8 < / C o l u m n > < L a y e d O u t > t r u e < / L a y e d O u t > < / a : V a l u e > < / a : K e y V a l u e O f D i a g r a m O b j e c t K e y a n y T y p e z b w N T n L X > < / V i e w S t a t e s > < / D i a g r a m M a n a g e r . S e r i a l i z a b l e D i a g r a m > < D i a g r a m M a n a g e r . S e r i a l i z a b l e D i a g r a m > < A d a p t e r   i : t y p e = " M e a s u r e D i a g r a m S a n d b o x A d a p t e r " > < T a b l e N a m e > R e g i o n s 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 I D < / K e y > < / D i a g r a m O b j e c t K e y > < D i a g r a m O b j e c t K e y > < K e y > M e a s u r e s \ S u m m e   v o n   I D \ T a g I n f o \ F o r m e l < / K e y > < / D i a g r a m O b j e c t K e y > < D i a g r a m O b j e c t K e y > < K e y > M e a s u r e s \ S u m m e   v o n   I D \ T a g I n f o \ W e r t < / K e y > < / D i a g r a m O b j e c t K e y > < D i a g r a m O b j e c t K e y > < K e y > C o l u m n s \ I D < / K e y > < / D i a g r a m O b j e c t K e y > < D i a g r a m O b j e c t K e y > < K e y > C o l u m n s \ N a m e < / K e y > < / D i a g r a m O b j e c t K e y > < D i a g r a m O b j e c t K e y > < K e y > L i n k s \ & l t ; C o l u m n s \ S u m m e   v o n   I D & g t ; - & l t ; M e a s u r e s \ I D & g t ; < / K e y > < / D i a g r a m O b j e c t K e y > < D i a g r a m O b j e c t K e y > < K e y > L i n k s \ & l t ; C o l u m n s \ S u m m e   v o n   I D & g t ; - & l t ; M e a s u r e s \ I D & g t ; \ C O L U M N < / K e y > < / D i a g r a m O b j e c t K e y > < D i a g r a m O b j e c t K e y > < K e y > L i n k s \ & l t ; C o l u m n s \ S u m m e   v o n   I D & g t ; - & l t ; M e a s u r e s \ I D & g t ; \ M E A S U R E 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 I D < / K e y > < / a : K e y > < a : V a l u e   i : t y p e = " M e a s u r e G r i d N o d e V i e w S t a t e " > < L a y e d O u t > t r u e < / L a y e d O u t > < W a s U I I n v i s i b l e > t r u e < / W a s U I I n v i s i b l e > < / a : V a l u e > < / a : K e y V a l u e O f D i a g r a m O b j e c t K e y a n y T y p e z b w N T n L X > < a : K e y V a l u e O f D i a g r a m O b j e c t K e y a n y T y p e z b w N T n L X > < a : K e y > < K e y > M e a s u r e s \ S u m m e   v o n   I D \ T a g I n f o \ F o r m e l < / K e y > < / a : K e y > < a : V a l u e   i : t y p e = " M e a s u r e G r i d V i e w S t a t e I D i a g r a m T a g A d d i t i o n a l I n f o " / > < / a : K e y V a l u e O f D i a g r a m O b j e c t K e y a n y T y p e z b w N T n L X > < a : K e y V a l u e O f D i a g r a m O b j e c t K e y a n y T y p e z b w N T n L X > < a : K e y > < K e y > M e a s u r e s \ S u m m e   v o n   I D \ T a g I n f o \ W e r t < / 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 L i n k s \ & l t ; C o l u m n s \ S u m m e   v o n   I D & g t ; - & l t ; M e a s u r e s \ I D & g t ; < / K e y > < / a : K e y > < a : V a l u e   i : t y p e = " M e a s u r e G r i d V i e w S t a t e I D i a g r a m L i n k " / > < / a : K e y V a l u e O f D i a g r a m O b j e c t K e y a n y T y p e z b w N T n L X > < a : K e y V a l u e O f D i a g r a m O b j e c t K e y a n y T y p e z b w N T n L X > < a : K e y > < K e y > L i n k s \ & l t ; C o l u m n s \ S u m m e   v o n   I D & g t ; - & l t ; M e a s u r e s \ I D & g t ; \ C O L U M N < / K e y > < / a : K e y > < a : V a l u e   i : t y p e = " M e a s u r e G r i d V i e w S t a t e I D i a g r a m L i n k E n d p o i n t " / > < / a : K e y V a l u e O f D i a g r a m O b j e c t K e y a n y T y p e z b w N T n L X > < a : K e y V a l u e O f D i a g r a m O b j e c t K e y a n y T y p e z b w N T n L X > < a : K e y > < K e y > L i n k s \ & l t ; C o l u m n s \ S u m m e   v o n   I D & g t ; - & l t ; M e a s u r e s \ I D & g t ; \ M E A S U R E < / K e y > < / a : K e y > < a : V a l u e   i : t y p e = " M e a s u r e G r i d V i e w S t a t e I D i a g r a m L i n k E n d p o i n t " / > < / a : K e y V a l u e O f D i a g r a m O b j e c t K e y a n y T y p e z b w N T n L X > < / V i e w S t a t e s > < / D i a g r a m M a n a g e r . S e r i a l i z a b l e D i a g r a m > < D i a g r a m M a n a g e r . S e r i a l i z a b l e D i a g r a m > < A d a p t e r   i : t y p e = " M e a s u r e D i a g r a m S a n d b o x A d a p t e r " > < T a b l e N a m e > S e r v i c e   C a l l s 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 S e r v i c e   C a l l s 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 C a l l   D u r a t i o n   M i n u t e s < / K e y > < / D i a g r a m O b j e c t K e y > < D i a g r a m O b j e c t K e y > < K e y > M e a s u r e s \ A v g   C a l l   D u r a t i o n   M i n u t e s \ T a g I n f o \ F o r m e l < / K e y > < / D i a g r a m O b j e c t K e y > < D i a g r a m O b j e c t K e y > < K e y > M e a s u r e s \ A v g   C a l l   D u r a t i o n   M i n u t e s \ T a g I n f o \ W e r t < / K e y > < / D i a g r a m O b j e c t K e y > < D i a g r a m O b j e c t K e y > < K e y > M e a s u r e s \ S e r v i c e s   C a l l s   C o u n t < / K e y > < / D i a g r a m O b j e c t K e y > < D i a g r a m O b j e c t K e y > < K e y > M e a s u r e s \ S e r v i c e s   C a l l s   C o u n t \ T a g I n f o \ F o r m e l < / K e y > < / D i a g r a m O b j e c t K e y > < D i a g r a m O b j e c t K e y > < K e y > M e a s u r e s \ S e r v i c e s   C a l l s   C o u n t \ T a g I n f o \ W e r t < / K e y > < / D i a g r a m O b j e c t K e y > < D i a g r a m O b j e c t K e y > < K e y > M e a s u r e s \ Q 4   S e r v i c e s   C a l l s < / K e y > < / D i a g r a m O b j e c t K e y > < D i a g r a m O b j e c t K e y > < K e y > M e a s u r e s \ Q 4   S e r v i c e s   C a l l s \ T a g I n f o \ F o r m e l < / K e y > < / D i a g r a m O b j e c t K e y > < D i a g r a m O b j e c t K e y > < K e y > M e a s u r e s \ Q 4   S e r v i c e s   C a l l s \ T a g I n f o \ W e r t < / K e y > < / D i a g r a m O b j e c t K e y > < D i a g r a m O b j e c t K e y > < K e y > M e a s u r e s \ Q 4   S e r v i c e   C a l l s   % < / K e y > < / D i a g r a m O b j e c t K e y > < D i a g r a m O b j e c t K e y > < K e y > M e a s u r e s \ Q 4   S e r v i c e   C a l l s   % \ T a g I n f o \ F o r m e l < / K e y > < / D i a g r a m O b j e c t K e y > < D i a g r a m O b j e c t K e y > < K e y > M e a s u r e s \ Q 4   S e r v i c e   C a l l s   % \ T a g I n f o \ W e r t < / K e y > < / D i a g r a m O b j e c t K e y > < D i a g r a m O b j e c t K e y > < K e y > M e a s u r e s \ S L A   %   M o u n t a i n   & a m p ;   P a c i f i c < / K e y > < / D i a g r a m O b j e c t K e y > < D i a g r a m O b j e c t K e y > < K e y > M e a s u r e s \ S L A   %   M o u n t a i n   & a m p ;   P a c i f i c \ T a g I n f o \ F o r m e l < / K e y > < / D i a g r a m O b j e c t K e y > < D i a g r a m O b j e c t K e y > < K e y > M e a s u r e s \ S L A   %   M o u n t a i n   & a m p ;   P a c i f i c \ T a g I n f o \ W e r t < / K e y > < / D i a g r a m O b j e c t K e y > < D i a g r a m O b j e c t K e y > < K e y > M e a s u r e s \ S e r v i c e   C a l l s   C o u n t   -   A l l   P r o d u c t < / K e y > < / D i a g r a m O b j e c t K e y > < D i a g r a m O b j e c t K e y > < K e y > M e a s u r e s \ S e r v i c e   C a l l s   C o u n t   -   A l l   P r o d u c t \ T a g I n f o \ F o r m e l < / K e y > < / D i a g r a m O b j e c t K e y > < D i a g r a m O b j e c t K e y > < K e y > M e a s u r e s \ S e r v i c e   C a l l s   C o u n t   -   A l l   P r o d u c t \ T a g I n f o \ W e r t < / K e y > < / D i a g r a m O b j e c t K e y > < D i a g r a m O b j e c t K e y > < K e y > M e a s u r e s \ S e r v i c e   C a l l s   -   %   o f   A l l   P r o d u c t s < / K e y > < / D i a g r a m O b j e c t K e y > < D i a g r a m O b j e c t K e y > < K e y > M e a s u r e s \ S e r v i c e   C a l l s   -   %   o f   A l l   P r o d u c t s \ T a g I n f o \ F o r m e l < / K e y > < / D i a g r a m O b j e c t K e y > < D i a g r a m O b j e c t K e y > < K e y > M e a s u r e s \ S e r v i c e   C a l l s   -   %   o f   A l l   P r o d u c t s \ T a g I n f o \ W e r t < / K e y > < / D i a g r a m O b j e c t K e y > < D i a g r a m O b j e c t K e y > < K e y > M e a s u r e s \ S e r v i c e   C a l l s   M T D < / K e y > < / D i a g r a m O b j e c t K e y > < D i a g r a m O b j e c t K e y > < K e y > M e a s u r e s \ S e r v i c e   C a l l s   M T D \ T a g I n f o \ F o r m e l < / K e y > < / D i a g r a m O b j e c t K e y > < D i a g r a m O b j e c t K e y > < K e y > M e a s u r e s \ S e r v i c e   C a l l s   M T D \ T a g I n f o \ W e r t < / K e y > < / D i a g r a m O b j e c t K e y > < D i a g r a m O b j e c t K e y > < K e y > M e a s u r e s \ A v g   C a l l   D u r a t i o n   P r e v   M o n t h < / K e y > < / D i a g r a m O b j e c t K e y > < D i a g r a m O b j e c t K e y > < K e y > M e a s u r e s \ A v g   C a l l   D u r a t i o n   P r e v   M o n t h \ T a g I n f o \ F o r m e l < / K e y > < / D i a g r a m O b j e c t K e y > < D i a g r a m O b j e c t K e y > < K e y > M e a s u r e s \ A v g   C a l l   D u r a t i o n   P r e v   M o n t h \ T a g I n f o \ W e r t < / K e y > < / D i a g r a m O b j e c t K e y > < D i a g r a m O b j e c t K e y > < K e y > M e a s u r e s \ A v g   C a l l   D u r a t i o n   -   M O M   D e l t a < / K e y > < / D i a g r a m O b j e c t K e y > < D i a g r a m O b j e c t K e y > < K e y > M e a s u r e s \ A v g   C a l l   D u r a t i o n   -   M O M   D e l t a \ T a g I n f o \ F o r m e l < / K e y > < / D i a g r a m O b j e c t K e y > < D i a g r a m O b j e c t K e y > < K e y > M e a s u r e s \ A v g   C a l l   D u r a t i o n   -   M O M   D e l t a \ T a g I n f o \ W e r t < / K e y > < / D i a g r a m O b j e c t K e y > < D i a g r a m O b j e c t K e y > < K e y > M e a s u r e s \ S e r v i c e   C a l l s   C o u n t   -   2 9   D a y s   P r i o r < / K e y > < / D i a g r a m O b j e c t K e y > < D i a g r a m O b j e c t K e y > < K e y > M e a s u r e s \ S e r v i c e   C a l l s   C o u n t   -   2 9   D a y s   P r i o r \ T a g I n f o \ F o r m e l < / K e y > < / D i a g r a m O b j e c t K e y > < D i a g r a m O b j e c t K e y > < K e y > M e a s u r e s \ S e r v i c e   C a l l s   C o u n t   -   2 9   D a y s   P r i o r \ T a g I n f o \ W e r t < / K e y > < / D i a g r a m O b j e c t K e y > < D i a g r a m O b j e c t K e y > < K e y > M e a s u r e s \ S e r v i c e   C a l l s   C o u n t   -   3 0   D a y   A v e r a g e < / K e y > < / D i a g r a m O b j e c t K e y > < D i a g r a m O b j e c t K e y > < K e y > M e a s u r e s \ S e r v i c e   C a l l s   C o u n t   -   3 0   D a y   A v e r a g e \ T a g I n f o \ F o r m e l < / K e y > < / D i a g r a m O b j e c t K e y > < D i a g r a m O b j e c t K e y > < K e y > M e a s u r e s \ S e r v i c e   C a l l s   C o u n t   -   3 0   D a y   A v e r a g e \ T a g I n f o \ W e r t < / K e y > < / D i a g r a m O b j e c t K e y > < D i a g r a m O b j e c t K e y > < K e y > M e a s u r e s \ S e r v i c e   C a l l s   B y   S t a t e   R a n k < / K e y > < / D i a g r a m O b j e c t K e y > < D i a g r a m O b j e c t K e y > < K e y > M e a s u r e s \ S e r v i c e   C a l l s   B y   S t a t e   R a n k \ T a g I n f o \ F o r m e l < / K e y > < / D i a g r a m O b j e c t K e y > < D i a g r a m O b j e c t K e y > < K e y > M e a s u r e s \ S e r v i c e   C a l l s   B y   S t a t e   R a n k \ T a g I n f o \ W e r t < / K e y > < / D i a g r a m O b j e c t K e y > < D i a g r a m O b j e c t K e y > < K e y > M e a s u r e s \ S u m m e   v o n   C a l l   I D < / K e y > < / D i a g r a m O b j e c t K e y > < D i a g r a m O b j e c t K e y > < K e y > M e a s u r e s \ S u m m e   v o n   C a l l   I D \ T a g I n f o \ F o r m e l < / K e y > < / D i a g r a m O b j e c t K e y > < D i a g r a m O b j e c t K e y > < K e y > M e a s u r e s \ S u m m e   v o n   C a l l   I D \ T a g I n f o \ W e r t < / K e y > < / D i a g r a m O b j e c t K e y > < D i a g r a m O b j e c t K e y > < K e y > M e a s u r e s \ A n z a h l   v o n   C a l l   I D < / K e y > < / D i a g r a m O b j e c t K e y > < D i a g r a m O b j e c t K e y > < K e y > M e a s u r e s \ A n z a h l   v o n   C a l l   I D \ T a g I n f o \ F o r m e l < / K e y > < / D i a g r a m O b j e c t K e y > < D i a g r a m O b j e c t K e y > < K e y > M e a s u r e s \ A n z a h l   v o n   C a l l   I D \ T a g I n f o \ W e r t < / K e y > < / D i a g r a m O b j e c t K e y > < D i a g r a m O b j e c t K e y > < K e y > C o l u m n s \ C a l l   I D < / K e y > < / D i a g r a m O b j e c t K e y > < D i a g r a m O b j e c t K e y > < K e y > C o l u m n s \ D a t e   S e r v i c e < / K e y > < / D i a g r a m O b j e c t K e y > < D i a g r a m O b j e c t K e y > < K e y > C o l u m n s \ C u s t o m e r I D < / K e y > < / D i a g r a m O b j e c t K e y > < D i a g r a m O b j e c t K e y > < K e y > C o l u m n s \ P r o d u c t I D < / K e y > < / D i a g r a m O b j e c t K e y > < D i a g r a m O b j e c t K e y > < K e y > C o l u m n s \ W a i t T i m e < / K e y > < / D i a g r a m O b j e c t K e y > < D i a g r a m O b j e c t K e y > < K e y > C o l u m n s \ C a l l A b a n d o n e d < / K e y > < / D i a g r a m O b j e c t K e y > < D i a g r a m O b j e c t K e y > < K e y > C o l u m n s \ C a l l D u r a t i o n < / K e y > < / D i a g r a m O b j e c t K e y > < D i a g r a m O b j e c t K e y > < K e y > C o l u m n s \ W i t h i n S e r v i c e L e v e l < / K e y > < / D i a g r a m O b j e c t K e y > < D i a g r a m O b j e c t K e y > < K e y > C o l u m n s \ C a l l D a t e < / K e y > < / D i a g r a m O b j e c t K e y > < D i a g r a m O b j e c t K e y > < K e y > L i n k s \ & l t ; C o l u m n s \ S u m m e   v o n   C a l l   I D & g t ; - & l t ; M e a s u r e s \ C a l l   I D & g t ; < / K e y > < / D i a g r a m O b j e c t K e y > < D i a g r a m O b j e c t K e y > < K e y > L i n k s \ & l t ; C o l u m n s \ S u m m e   v o n   C a l l   I D & g t ; - & l t ; M e a s u r e s \ C a l l   I D & g t ; \ C O L U M N < / K e y > < / D i a g r a m O b j e c t K e y > < D i a g r a m O b j e c t K e y > < K e y > L i n k s \ & l t ; C o l u m n s \ S u m m e   v o n   C a l l   I D & g t ; - & l t ; M e a s u r e s \ C a l l   I D & g t ; \ M E A S U R E < / K e y > < / D i a g r a m O b j e c t K e y > < D i a g r a m O b j e c t K e y > < K e y > L i n k s \ & l t ; C o l u m n s \ A n z a h l   v o n   C a l l   I D & g t ; - & l t ; M e a s u r e s \ C a l l   I D & g t ; < / K e y > < / D i a g r a m O b j e c t K e y > < D i a g r a m O b j e c t K e y > < K e y > L i n k s \ & l t ; C o l u m n s \ A n z a h l   v o n   C a l l   I D & g t ; - & l t ; M e a s u r e s \ C a l l   I D & g t ; \ C O L U M N < / K e y > < / D i a g r a m O b j e c t K e y > < D i a g r a m O b j e c t K e y > < K e y > L i n k s \ & l t ; C o l u m n s \ A n z a h l   v o n   C a l l   I D & g t ; - & l t ; M e a s u r e s \ C a l l 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 C a l l   D u r a t i o n   M i n u t e s < / K e y > < / a : K e y > < a : V a l u e   i : t y p e = " M e a s u r e G r i d N o d e V i e w S t a t e " > < L a y e d O u t > t r u e < / L a y e d O u t > < / a : V a l u e > < / a : K e y V a l u e O f D i a g r a m O b j e c t K e y a n y T y p e z b w N T n L X > < a : K e y V a l u e O f D i a g r a m O b j e c t K e y a n y T y p e z b w N T n L X > < a : K e y > < K e y > M e a s u r e s \ A v g   C a l l   D u r a t i o n   M i n u t e s \ T a g I n f o \ F o r m e l < / K e y > < / a : K e y > < a : V a l u e   i : t y p e = " M e a s u r e G r i d V i e w S t a t e I D i a g r a m T a g A d d i t i o n a l I n f o " / > < / a : K e y V a l u e O f D i a g r a m O b j e c t K e y a n y T y p e z b w N T n L X > < a : K e y V a l u e O f D i a g r a m O b j e c t K e y a n y T y p e z b w N T n L X > < a : K e y > < K e y > M e a s u r e s \ A v g   C a l l   D u r a t i o n   M i n u t e s \ T a g I n f o \ W e r t < / K e y > < / a : K e y > < a : V a l u e   i : t y p e = " M e a s u r e G r i d V i e w S t a t e I D i a g r a m T a g A d d i t i o n a l I n f o " / > < / a : K e y V a l u e O f D i a g r a m O b j e c t K e y a n y T y p e z b w N T n L X > < a : K e y V a l u e O f D i a g r a m O b j e c t K e y a n y T y p e z b w N T n L X > < a : K e y > < K e y > M e a s u r e s \ S e r v i c e s   C a l l s   C o u n t < / K e y > < / a : K e y > < a : V a l u e   i : t y p e = " M e a s u r e G r i d N o d e V i e w S t a t e " > < L a y e d O u t > t r u e < / L a y e d O u t > < R o w > 1 < / R o w > < / a : V a l u e > < / a : K e y V a l u e O f D i a g r a m O b j e c t K e y a n y T y p e z b w N T n L X > < a : K e y V a l u e O f D i a g r a m O b j e c t K e y a n y T y p e z b w N T n L X > < a : K e y > < K e y > M e a s u r e s \ S e r v i c e s   C a l l s   C o u n t \ T a g I n f o \ F o r m e l < / K e y > < / a : K e y > < a : V a l u e   i : t y p e = " M e a s u r e G r i d V i e w S t a t e I D i a g r a m T a g A d d i t i o n a l I n f o " / > < / a : K e y V a l u e O f D i a g r a m O b j e c t K e y a n y T y p e z b w N T n L X > < a : K e y V a l u e O f D i a g r a m O b j e c t K e y a n y T y p e z b w N T n L X > < a : K e y > < K e y > M e a s u r e s \ S e r v i c e s   C a l l s   C o u n t \ T a g I n f o \ W e r t < / K e y > < / a : K e y > < a : V a l u e   i : t y p e = " M e a s u r e G r i d V i e w S t a t e I D i a g r a m T a g A d d i t i o n a l I n f o " / > < / a : K e y V a l u e O f D i a g r a m O b j e c t K e y a n y T y p e z b w N T n L X > < a : K e y V a l u e O f D i a g r a m O b j e c t K e y a n y T y p e z b w N T n L X > < a : K e y > < K e y > M e a s u r e s \ Q 4   S e r v i c e s   C a l l s < / K e y > < / a : K e y > < a : V a l u e   i : t y p e = " M e a s u r e G r i d N o d e V i e w S t a t e " > < L a y e d O u t > t r u e < / L a y e d O u t > < R o w > 2 < / R o w > < / a : V a l u e > < / a : K e y V a l u e O f D i a g r a m O b j e c t K e y a n y T y p e z b w N T n L X > < a : K e y V a l u e O f D i a g r a m O b j e c t K e y a n y T y p e z b w N T n L X > < a : K e y > < K e y > M e a s u r e s \ Q 4   S e r v i c e s   C a l l s \ T a g I n f o \ F o r m e l < / K e y > < / a : K e y > < a : V a l u e   i : t y p e = " M e a s u r e G r i d V i e w S t a t e I D i a g r a m T a g A d d i t i o n a l I n f o " / > < / a : K e y V a l u e O f D i a g r a m O b j e c t K e y a n y T y p e z b w N T n L X > < a : K e y V a l u e O f D i a g r a m O b j e c t K e y a n y T y p e z b w N T n L X > < a : K e y > < K e y > M e a s u r e s \ Q 4   S e r v i c e s   C a l l s \ T a g I n f o \ W e r t < / K e y > < / a : K e y > < a : V a l u e   i : t y p e = " M e a s u r e G r i d V i e w S t a t e I D i a g r a m T a g A d d i t i o n a l I n f o " / > < / a : K e y V a l u e O f D i a g r a m O b j e c t K e y a n y T y p e z b w N T n L X > < a : K e y V a l u e O f D i a g r a m O b j e c t K e y a n y T y p e z b w N T n L X > < a : K e y > < K e y > M e a s u r e s \ Q 4   S e r v i c e   C a l l s   % < / K e y > < / a : K e y > < a : V a l u e   i : t y p e = " M e a s u r e G r i d N o d e V i e w S t a t e " > < L a y e d O u t > t r u e < / L a y e d O u t > < R o w > 3 < / R o w > < / a : V a l u e > < / a : K e y V a l u e O f D i a g r a m O b j e c t K e y a n y T y p e z b w N T n L X > < a : K e y V a l u e O f D i a g r a m O b j e c t K e y a n y T y p e z b w N T n L X > < a : K e y > < K e y > M e a s u r e s \ Q 4   S e r v i c e   C a l l s   % \ T a g I n f o \ F o r m e l < / K e y > < / a : K e y > < a : V a l u e   i : t y p e = " M e a s u r e G r i d V i e w S t a t e I D i a g r a m T a g A d d i t i o n a l I n f o " / > < / a : K e y V a l u e O f D i a g r a m O b j e c t K e y a n y T y p e z b w N T n L X > < a : K e y V a l u e O f D i a g r a m O b j e c t K e y a n y T y p e z b w N T n L X > < a : K e y > < K e y > M e a s u r e s \ Q 4   S e r v i c e   C a l l s   % \ T a g I n f o \ W e r t < / K e y > < / a : K e y > < a : V a l u e   i : t y p e = " M e a s u r e G r i d V i e w S t a t e I D i a g r a m T a g A d d i t i o n a l I n f o " / > < / a : K e y V a l u e O f D i a g r a m O b j e c t K e y a n y T y p e z b w N T n L X > < a : K e y V a l u e O f D i a g r a m O b j e c t K e y a n y T y p e z b w N T n L X > < a : K e y > < K e y > M e a s u r e s \ S L A   %   M o u n t a i n   & a m p ;   P a c i f i c < / K e y > < / a : K e y > < a : V a l u e   i : t y p e = " M e a s u r e G r i d N o d e V i e w S t a t e " > < L a y e d O u t > t r u e < / L a y e d O u t > < R o w > 4 < / R o w > < / a : V a l u e > < / a : K e y V a l u e O f D i a g r a m O b j e c t K e y a n y T y p e z b w N T n L X > < a : K e y V a l u e O f D i a g r a m O b j e c t K e y a n y T y p e z b w N T n L X > < a : K e y > < K e y > M e a s u r e s \ S L A   %   M o u n t a i n   & a m p ;   P a c i f i c \ T a g I n f o \ F o r m e l < / K e y > < / a : K e y > < a : V a l u e   i : t y p e = " M e a s u r e G r i d V i e w S t a t e I D i a g r a m T a g A d d i t i o n a l I n f o " / > < / a : K e y V a l u e O f D i a g r a m O b j e c t K e y a n y T y p e z b w N T n L X > < a : K e y V a l u e O f D i a g r a m O b j e c t K e y a n y T y p e z b w N T n L X > < a : K e y > < K e y > M e a s u r e s \ S L A   %   M o u n t a i n   & a m p ;   P a c i f i c \ T a g I n f o \ W e r t < / K e y > < / a : K e y > < a : V a l u e   i : t y p e = " M e a s u r e G r i d V i e w S t a t e I D i a g r a m T a g A d d i t i o n a l I n f o " / > < / a : K e y V a l u e O f D i a g r a m O b j e c t K e y a n y T y p e z b w N T n L X > < a : K e y V a l u e O f D i a g r a m O b j e c t K e y a n y T y p e z b w N T n L X > < a : K e y > < K e y > M e a s u r e s \ S e r v i c e   C a l l s   C o u n t   -   A l l   P r o d u c t < / K e y > < / a : K e y > < a : V a l u e   i : t y p e = " M e a s u r e G r i d N o d e V i e w S t a t e " > < L a y e d O u t > t r u e < / L a y e d O u t > < R o w > 5 < / R o w > < / a : V a l u e > < / a : K e y V a l u e O f D i a g r a m O b j e c t K e y a n y T y p e z b w N T n L X > < a : K e y V a l u e O f D i a g r a m O b j e c t K e y a n y T y p e z b w N T n L X > < a : K e y > < K e y > M e a s u r e s \ S e r v i c e   C a l l s   C o u n t   -   A l l   P r o d u c t \ T a g I n f o \ F o r m e l < / K e y > < / a : K e y > < a : V a l u e   i : t y p e = " M e a s u r e G r i d V i e w S t a t e I D i a g r a m T a g A d d i t i o n a l I n f o " / > < / a : K e y V a l u e O f D i a g r a m O b j e c t K e y a n y T y p e z b w N T n L X > < a : K e y V a l u e O f D i a g r a m O b j e c t K e y a n y T y p e z b w N T n L X > < a : K e y > < K e y > M e a s u r e s \ S e r v i c e   C a l l s   C o u n t   -   A l l   P r o d u c t \ T a g I n f o \ W e r t < / K e y > < / a : K e y > < a : V a l u e   i : t y p e = " M e a s u r e G r i d V i e w S t a t e I D i a g r a m T a g A d d i t i o n a l I n f o " / > < / a : K e y V a l u e O f D i a g r a m O b j e c t K e y a n y T y p e z b w N T n L X > < a : K e y V a l u e O f D i a g r a m O b j e c t K e y a n y T y p e z b w N T n L X > < a : K e y > < K e y > M e a s u r e s \ S e r v i c e   C a l l s   -   %   o f   A l l   P r o d u c t s < / K e y > < / a : K e y > < a : V a l u e   i : t y p e = " M e a s u r e G r i d N o d e V i e w S t a t e " > < L a y e d O u t > t r u e < / L a y e d O u t > < R o w > 6 < / R o w > < / a : V a l u e > < / a : K e y V a l u e O f D i a g r a m O b j e c t K e y a n y T y p e z b w N T n L X > < a : K e y V a l u e O f D i a g r a m O b j e c t K e y a n y T y p e z b w N T n L X > < a : K e y > < K e y > M e a s u r e s \ S e r v i c e   C a l l s   -   %   o f   A l l   P r o d u c t s \ T a g I n f o \ F o r m e l < / K e y > < / a : K e y > < a : V a l u e   i : t y p e = " M e a s u r e G r i d V i e w S t a t e I D i a g r a m T a g A d d i t i o n a l I n f o " / > < / a : K e y V a l u e O f D i a g r a m O b j e c t K e y a n y T y p e z b w N T n L X > < a : K e y V a l u e O f D i a g r a m O b j e c t K e y a n y T y p e z b w N T n L X > < a : K e y > < K e y > M e a s u r e s \ S e r v i c e   C a l l s   -   %   o f   A l l   P r o d u c t s \ T a g I n f o \ W e r t < / K e y > < / a : K e y > < a : V a l u e   i : t y p e = " M e a s u r e G r i d V i e w S t a t e I D i a g r a m T a g A d d i t i o n a l I n f o " / > < / a : K e y V a l u e O f D i a g r a m O b j e c t K e y a n y T y p e z b w N T n L X > < a : K e y V a l u e O f D i a g r a m O b j e c t K e y a n y T y p e z b w N T n L X > < a : K e y > < K e y > M e a s u r e s \ S e r v i c e   C a l l s   M T D < / K e y > < / a : K e y > < a : V a l u e   i : t y p e = " M e a s u r e G r i d N o d e V i e w S t a t e " > < L a y e d O u t > t r u e < / L a y e d O u t > < R o w > 7 < / R o w > < / a : V a l u e > < / a : K e y V a l u e O f D i a g r a m O b j e c t K e y a n y T y p e z b w N T n L X > < a : K e y V a l u e O f D i a g r a m O b j e c t K e y a n y T y p e z b w N T n L X > < a : K e y > < K e y > M e a s u r e s \ S e r v i c e   C a l l s   M T D \ T a g I n f o \ F o r m e l < / K e y > < / a : K e y > < a : V a l u e   i : t y p e = " M e a s u r e G r i d V i e w S t a t e I D i a g r a m T a g A d d i t i o n a l I n f o " / > < / a : K e y V a l u e O f D i a g r a m O b j e c t K e y a n y T y p e z b w N T n L X > < a : K e y V a l u e O f D i a g r a m O b j e c t K e y a n y T y p e z b w N T n L X > < a : K e y > < K e y > M e a s u r e s \ S e r v i c e   C a l l s   M T D \ T a g I n f o \ W e r t < / K e y > < / a : K e y > < a : V a l u e   i : t y p e = " M e a s u r e G r i d V i e w S t a t e I D i a g r a m T a g A d d i t i o n a l I n f o " / > < / a : K e y V a l u e O f D i a g r a m O b j e c t K e y a n y T y p e z b w N T n L X > < a : K e y V a l u e O f D i a g r a m O b j e c t K e y a n y T y p e z b w N T n L X > < a : K e y > < K e y > M e a s u r e s \ A v g   C a l l   D u r a t i o n   P r e v   M o n t h < / K e y > < / a : K e y > < a : V a l u e   i : t y p e = " M e a s u r e G r i d N o d e V i e w S t a t e " > < L a y e d O u t > t r u e < / L a y e d O u t > < R o w > 8 < / R o w > < / a : V a l u e > < / a : K e y V a l u e O f D i a g r a m O b j e c t K e y a n y T y p e z b w N T n L X > < a : K e y V a l u e O f D i a g r a m O b j e c t K e y a n y T y p e z b w N T n L X > < a : K e y > < K e y > M e a s u r e s \ A v g   C a l l   D u r a t i o n   P r e v   M o n t h \ T a g I n f o \ F o r m e l < / K e y > < / a : K e y > < a : V a l u e   i : t y p e = " M e a s u r e G r i d V i e w S t a t e I D i a g r a m T a g A d d i t i o n a l I n f o " / > < / a : K e y V a l u e O f D i a g r a m O b j e c t K e y a n y T y p e z b w N T n L X > < a : K e y V a l u e O f D i a g r a m O b j e c t K e y a n y T y p e z b w N T n L X > < a : K e y > < K e y > M e a s u r e s \ A v g   C a l l   D u r a t i o n   P r e v   M o n t h \ T a g I n f o \ W e r t < / K e y > < / a : K e y > < a : V a l u e   i : t y p e = " M e a s u r e G r i d V i e w S t a t e I D i a g r a m T a g A d d i t i o n a l I n f o " / > < / a : K e y V a l u e O f D i a g r a m O b j e c t K e y a n y T y p e z b w N T n L X > < a : K e y V a l u e O f D i a g r a m O b j e c t K e y a n y T y p e z b w N T n L X > < a : K e y > < K e y > M e a s u r e s \ A v g   C a l l   D u r a t i o n   -   M O M   D e l t a < / K e y > < / a : K e y > < a : V a l u e   i : t y p e = " M e a s u r e G r i d N o d e V i e w S t a t e " > < L a y e d O u t > t r u e < / L a y e d O u t > < R o w > 9 < / R o w > < / a : V a l u e > < / a : K e y V a l u e O f D i a g r a m O b j e c t K e y a n y T y p e z b w N T n L X > < a : K e y V a l u e O f D i a g r a m O b j e c t K e y a n y T y p e z b w N T n L X > < a : K e y > < K e y > M e a s u r e s \ A v g   C a l l   D u r a t i o n   -   M O M   D e l t a \ T a g I n f o \ F o r m e l < / K e y > < / a : K e y > < a : V a l u e   i : t y p e = " M e a s u r e G r i d V i e w S t a t e I D i a g r a m T a g A d d i t i o n a l I n f o " / > < / a : K e y V a l u e O f D i a g r a m O b j e c t K e y a n y T y p e z b w N T n L X > < a : K e y V a l u e O f D i a g r a m O b j e c t K e y a n y T y p e z b w N T n L X > < a : K e y > < K e y > M e a s u r e s \ A v g   C a l l   D u r a t i o n   -   M O M   D e l t a \ T a g I n f o \ W e r t < / K e y > < / a : K e y > < a : V a l u e   i : t y p e = " M e a s u r e G r i d V i e w S t a t e I D i a g r a m T a g A d d i t i o n a l I n f o " / > < / a : K e y V a l u e O f D i a g r a m O b j e c t K e y a n y T y p e z b w N T n L X > < a : K e y V a l u e O f D i a g r a m O b j e c t K e y a n y T y p e z b w N T n L X > < a : K e y > < K e y > M e a s u r e s \ S e r v i c e   C a l l s   C o u n t   -   2 9   D a y s   P r i o r < / K e y > < / a : K e y > < a : V a l u e   i : t y p e = " M e a s u r e G r i d N o d e V i e w S t a t e " > < L a y e d O u t > t r u e < / L a y e d O u t > < R o w > 1 0 < / R o w > < / a : V a l u e > < / a : K e y V a l u e O f D i a g r a m O b j e c t K e y a n y T y p e z b w N T n L X > < a : K e y V a l u e O f D i a g r a m O b j e c t K e y a n y T y p e z b w N T n L X > < a : K e y > < K e y > M e a s u r e s \ S e r v i c e   C a l l s   C o u n t   -   2 9   D a y s   P r i o r \ T a g I n f o \ F o r m e l < / K e y > < / a : K e y > < a : V a l u e   i : t y p e = " M e a s u r e G r i d V i e w S t a t e I D i a g r a m T a g A d d i t i o n a l I n f o " / > < / a : K e y V a l u e O f D i a g r a m O b j e c t K e y a n y T y p e z b w N T n L X > < a : K e y V a l u e O f D i a g r a m O b j e c t K e y a n y T y p e z b w N T n L X > < a : K e y > < K e y > M e a s u r e s \ S e r v i c e   C a l l s   C o u n t   -   2 9   D a y s   P r i o r \ T a g I n f o \ W e r t < / K e y > < / a : K e y > < a : V a l u e   i : t y p e = " M e a s u r e G r i d V i e w S t a t e I D i a g r a m T a g A d d i t i o n a l I n f o " / > < / a : K e y V a l u e O f D i a g r a m O b j e c t K e y a n y T y p e z b w N T n L X > < a : K e y V a l u e O f D i a g r a m O b j e c t K e y a n y T y p e z b w N T n L X > < a : K e y > < K e y > M e a s u r e s \ S e r v i c e   C a l l s   C o u n t   -   3 0   D a y   A v e r a g e < / K e y > < / a : K e y > < a : V a l u e   i : t y p e = " M e a s u r e G r i d N o d e V i e w S t a t e " > < L a y e d O u t > t r u e < / L a y e d O u t > < R o w > 1 1 < / R o w > < / a : V a l u e > < / a : K e y V a l u e O f D i a g r a m O b j e c t K e y a n y T y p e z b w N T n L X > < a : K e y V a l u e O f D i a g r a m O b j e c t K e y a n y T y p e z b w N T n L X > < a : K e y > < K e y > M e a s u r e s \ S e r v i c e   C a l l s   C o u n t   -   3 0   D a y   A v e r a g e \ T a g I n f o \ F o r m e l < / K e y > < / a : K e y > < a : V a l u e   i : t y p e = " M e a s u r e G r i d V i e w S t a t e I D i a g r a m T a g A d d i t i o n a l I n f o " / > < / a : K e y V a l u e O f D i a g r a m O b j e c t K e y a n y T y p e z b w N T n L X > < a : K e y V a l u e O f D i a g r a m O b j e c t K e y a n y T y p e z b w N T n L X > < a : K e y > < K e y > M e a s u r e s \ S e r v i c e   C a l l s   C o u n t   -   3 0   D a y   A v e r a g e \ T a g I n f o \ W e r t < / K e y > < / a : K e y > < a : V a l u e   i : t y p e = " M e a s u r e G r i d V i e w S t a t e I D i a g r a m T a g A d d i t i o n a l I n f o " / > < / a : K e y V a l u e O f D i a g r a m O b j e c t K e y a n y T y p e z b w N T n L X > < a : K e y V a l u e O f D i a g r a m O b j e c t K e y a n y T y p e z b w N T n L X > < a : K e y > < K e y > M e a s u r e s \ S e r v i c e   C a l l s   B y   S t a t e   R a n k < / K e y > < / a : K e y > < a : V a l u e   i : t y p e = " M e a s u r e G r i d N o d e V i e w S t a t e " > < L a y e d O u t > t r u e < / L a y e d O u t > < R o w > 1 2 < / R o w > < / a : V a l u e > < / a : K e y V a l u e O f D i a g r a m O b j e c t K e y a n y T y p e z b w N T n L X > < a : K e y V a l u e O f D i a g r a m O b j e c t K e y a n y T y p e z b w N T n L X > < a : K e y > < K e y > M e a s u r e s \ S e r v i c e   C a l l s   B y   S t a t e   R a n k \ T a g I n f o \ F o r m e l < / K e y > < / a : K e y > < a : V a l u e   i : t y p e = " M e a s u r e G r i d V i e w S t a t e I D i a g r a m T a g A d d i t i o n a l I n f o " / > < / a : K e y V a l u e O f D i a g r a m O b j e c t K e y a n y T y p e z b w N T n L X > < a : K e y V a l u e O f D i a g r a m O b j e c t K e y a n y T y p e z b w N T n L X > < a : K e y > < K e y > M e a s u r e s \ S e r v i c e   C a l l s   B y   S t a t e   R a n k \ T a g I n f o \ W e r t < / K e y > < / a : K e y > < a : V a l u e   i : t y p e = " M e a s u r e G r i d V i e w S t a t e I D i a g r a m T a g A d d i t i o n a l I n f o " / > < / a : K e y V a l u e O f D i a g r a m O b j e c t K e y a n y T y p e z b w N T n L X > < a : K e y V a l u e O f D i a g r a m O b j e c t K e y a n y T y p e z b w N T n L X > < a : K e y > < K e y > M e a s u r e s \ S u m m e   v o n   C a l l   I D < / K e y > < / a : K e y > < a : V a l u e   i : t y p e = " M e a s u r e G r i d N o d e V i e w S t a t e " > < L a y e d O u t > t r u e < / L a y e d O u t > < W a s U I I n v i s i b l e > t r u e < / W a s U I I n v i s i b l e > < / a : V a l u e > < / a : K e y V a l u e O f D i a g r a m O b j e c t K e y a n y T y p e z b w N T n L X > < a : K e y V a l u e O f D i a g r a m O b j e c t K e y a n y T y p e z b w N T n L X > < a : K e y > < K e y > M e a s u r e s \ S u m m e   v o n   C a l l   I D \ T a g I n f o \ F o r m e l < / K e y > < / a : K e y > < a : V a l u e   i : t y p e = " M e a s u r e G r i d V i e w S t a t e I D i a g r a m T a g A d d i t i o n a l I n f o " / > < / a : K e y V a l u e O f D i a g r a m O b j e c t K e y a n y T y p e z b w N T n L X > < a : K e y V a l u e O f D i a g r a m O b j e c t K e y a n y T y p e z b w N T n L X > < a : K e y > < K e y > M e a s u r e s \ S u m m e   v o n   C a l l   I D \ T a g I n f o \ W e r t < / K e y > < / a : K e y > < a : V a l u e   i : t y p e = " M e a s u r e G r i d V i e w S t a t e I D i a g r a m T a g A d d i t i o n a l I n f o " / > < / a : K e y V a l u e O f D i a g r a m O b j e c t K e y a n y T y p e z b w N T n L X > < a : K e y V a l u e O f D i a g r a m O b j e c t K e y a n y T y p e z b w N T n L X > < a : K e y > < K e y > M e a s u r e s \ A n z a h l   v o n   C a l l   I D < / K e y > < / a : K e y > < a : V a l u e   i : t y p e = " M e a s u r e G r i d N o d e V i e w S t a t e " > < L a y e d O u t > t r u e < / L a y e d O u t > < R o w > 1 < / R o w > < W a s U I I n v i s i b l e > t r u e < / W a s U I I n v i s i b l e > < / a : V a l u e > < / a : K e y V a l u e O f D i a g r a m O b j e c t K e y a n y T y p e z b w N T n L X > < a : K e y V a l u e O f D i a g r a m O b j e c t K e y a n y T y p e z b w N T n L X > < a : K e y > < K e y > M e a s u r e s \ A n z a h l   v o n   C a l l   I D \ T a g I n f o \ F o r m e l < / K e y > < / a : K e y > < a : V a l u e   i : t y p e = " M e a s u r e G r i d V i e w S t a t e I D i a g r a m T a g A d d i t i o n a l I n f o " / > < / a : K e y V a l u e O f D i a g r a m O b j e c t K e y a n y T y p e z b w N T n L X > < a : K e y V a l u e O f D i a g r a m O b j e c t K e y a n y T y p e z b w N T n L X > < a : K e y > < K e y > M e a s u r e s \ A n z a h l   v o n   C a l l   I D \ T a g I n f o \ W e r t < / K e y > < / a : K e y > < a : V a l u e   i : t y p e = " M e a s u r e G r i d V i e w S t a t e I D i a g r a m T a g A d d i t i o n a l I n f o " / > < / a : K e y V a l u e O f D i a g r a m O b j e c t K e y a n y T y p e z b w N T n L X > < a : K e y V a l u e O f D i a g r a m O b j e c t K e y a n y T y p e z b w N T n L X > < a : K e y > < K e y > C o l u m n s \ C a l l   I D < / K e y > < / a : K e y > < a : V a l u e   i : t y p e = " M e a s u r e G r i d N o d e V i e w S t a t e " > < L a y e d O u t > t r u e < / L a y e d O u t > < / a : V a l u e > < / a : K e y V a l u e O f D i a g r a m O b j e c t K e y a n y T y p e z b w N T n L X > < a : K e y V a l u e O f D i a g r a m O b j e c t K e y a n y T y p e z b w N T n L X > < a : K e y > < K e y > C o l u m n s \ D a t e   S e r v i c e < / K e y > < / a : K e y > < a : V a l u e   i : t y p e = " M e a s u r e G r i d N o d e V i e w S t a t e " > < C o l u m n > 1 < / C o l u m n > < L a y e d O u t > t r u e < / L a y e d O u t > < / a : V a l u e > < / a : K e y V a l u e O f D i a g r a m O b j e c t K e y a n y T y p e z b w N T n L X > < a : K e y V a l u e O f D i a g r a m O b j e c t K e y a n y T y p e z b w N T n L X > < a : K e y > < K e y > C o l u m n s \ C u s t o m e r I D < / K e y > < / a : K e y > < a : V a l u e   i : t y p e = " M e a s u r e G r i d N o d e V i e w S t a t e " > < C o l u m n > 2 < / C o l u m n > < L a y e d O u t > t r u e < / L a y e d O u t > < / a : V a l u e > < / a : K e y V a l u e O f D i a g r a m O b j e c t K e y a n y T y p e z b w N T n L X > < a : K e y V a l u e O f D i a g r a m O b j e c t K e y a n y T y p e z b w N T n L X > < a : K e y > < K e y > C o l u m n s \ P r o d u c t I D < / K e y > < / a : K e y > < a : V a l u e   i : t y p e = " M e a s u r e G r i d N o d e V i e w S t a t e " > < C o l u m n > 3 < / C o l u m n > < L a y e d O u t > t r u e < / L a y e d O u t > < / a : V a l u e > < / a : K e y V a l u e O f D i a g r a m O b j e c t K e y a n y T y p e z b w N T n L X > < a : K e y V a l u e O f D i a g r a m O b j e c t K e y a n y T y p e z b w N T n L X > < a : K e y > < K e y > C o l u m n s \ W a i t T i m e < / K e y > < / a : K e y > < a : V a l u e   i : t y p e = " M e a s u r e G r i d N o d e V i e w S t a t e " > < C o l u m n > 4 < / C o l u m n > < L a y e d O u t > t r u e < / L a y e d O u t > < / a : V a l u e > < / a : K e y V a l u e O f D i a g r a m O b j e c t K e y a n y T y p e z b w N T n L X > < a : K e y V a l u e O f D i a g r a m O b j e c t K e y a n y T y p e z b w N T n L X > < a : K e y > < K e y > C o l u m n s \ C a l l A b a n d o n e d < / K e y > < / a : K e y > < a : V a l u e   i : t y p e = " M e a s u r e G r i d N o d e V i e w S t a t e " > < C o l u m n > 5 < / C o l u m n > < L a y e d O u t > t r u e < / L a y e d O u t > < / a : V a l u e > < / a : K e y V a l u e O f D i a g r a m O b j e c t K e y a n y T y p e z b w N T n L X > < a : K e y V a l u e O f D i a g r a m O b j e c t K e y a n y T y p e z b w N T n L X > < a : K e y > < K e y > C o l u m n s \ C a l l D u r a t i o n < / K e y > < / a : K e y > < a : V a l u e   i : t y p e = " M e a s u r e G r i d N o d e V i e w S t a t e " > < C o l u m n > 6 < / C o l u m n > < L a y e d O u t > t r u e < / L a y e d O u t > < / a : V a l u e > < / a : K e y V a l u e O f D i a g r a m O b j e c t K e y a n y T y p e z b w N T n L X > < a : K e y V a l u e O f D i a g r a m O b j e c t K e y a n y T y p e z b w N T n L X > < a : K e y > < K e y > C o l u m n s \ W i t h i n S e r v i c e L e v e l < / K e y > < / a : K e y > < a : V a l u e   i : t y p e = " M e a s u r e G r i d N o d e V i e w S t a t e " > < C o l u m n > 7 < / C o l u m n > < L a y e d O u t > t r u e < / L a y e d O u t > < / a : V a l u e > < / a : K e y V a l u e O f D i a g r a m O b j e c t K e y a n y T y p e z b w N T n L X > < a : K e y V a l u e O f D i a g r a m O b j e c t K e y a n y T y p e z b w N T n L X > < a : K e y > < K e y > C o l u m n s \ C a l l D a t e < / K e y > < / a : K e y > < a : V a l u e   i : t y p e = " M e a s u r e G r i d N o d e V i e w S t a t e " > < C o l u m n > 8 < / C o l u m n > < L a y e d O u t > t r u e < / L a y e d O u t > < / a : V a l u e > < / a : K e y V a l u e O f D i a g r a m O b j e c t K e y a n y T y p e z b w N T n L X > < a : K e y V a l u e O f D i a g r a m O b j e c t K e y a n y T y p e z b w N T n L X > < a : K e y > < K e y > L i n k s \ & l t ; C o l u m n s \ S u m m e   v o n   C a l l   I D & g t ; - & l t ; M e a s u r e s \ C a l l   I D & g t ; < / K e y > < / a : K e y > < a : V a l u e   i : t y p e = " M e a s u r e G r i d V i e w S t a t e I D i a g r a m L i n k " / > < / a : K e y V a l u e O f D i a g r a m O b j e c t K e y a n y T y p e z b w N T n L X > < a : K e y V a l u e O f D i a g r a m O b j e c t K e y a n y T y p e z b w N T n L X > < a : K e y > < K e y > L i n k s \ & l t ; C o l u m n s \ S u m m e   v o n   C a l l   I D & g t ; - & l t ; M e a s u r e s \ C a l l   I D & g t ; \ C O L U M N < / K e y > < / a : K e y > < a : V a l u e   i : t y p e = " M e a s u r e G r i d V i e w S t a t e I D i a g r a m L i n k E n d p o i n t " / > < / a : K e y V a l u e O f D i a g r a m O b j e c t K e y a n y T y p e z b w N T n L X > < a : K e y V a l u e O f D i a g r a m O b j e c t K e y a n y T y p e z b w N T n L X > < a : K e y > < K e y > L i n k s \ & l t ; C o l u m n s \ S u m m e   v o n   C a l l   I D & g t ; - & l t ; M e a s u r e s \ C a l l   I D & g t ; \ M E A S U R E < / K e y > < / a : K e y > < a : V a l u e   i : t y p e = " M e a s u r e G r i d V i e w S t a t e I D i a g r a m L i n k E n d p o i n t " / > < / a : K e y V a l u e O f D i a g r a m O b j e c t K e y a n y T y p e z b w N T n L X > < a : K e y V a l u e O f D i a g r a m O b j e c t K e y a n y T y p e z b w N T n L X > < a : K e y > < K e y > L i n k s \ & l t ; C o l u m n s \ A n z a h l   v o n   C a l l   I D & g t ; - & l t ; M e a s u r e s \ C a l l   I D & g t ; < / K e y > < / a : K e y > < a : V a l u e   i : t y p e = " M e a s u r e G r i d V i e w S t a t e I D i a g r a m L i n k " / > < / a : K e y V a l u e O f D i a g r a m O b j e c t K e y a n y T y p e z b w N T n L X > < a : K e y V a l u e O f D i a g r a m O b j e c t K e y a n y T y p e z b w N T n L X > < a : K e y > < K e y > L i n k s \ & l t ; C o l u m n s \ A n z a h l   v o n   C a l l   I D & g t ; - & l t ; M e a s u r e s \ C a l l   I D & g t ; \ C O L U M N < / K e y > < / a : K e y > < a : V a l u e   i : t y p e = " M e a s u r e G r i d V i e w S t a t e I D i a g r a m L i n k E n d p o i n t " / > < / a : K e y V a l u e O f D i a g r a m O b j e c t K e y a n y T y p e z b w N T n L X > < a : K e y V a l u e O f D i a g r a m O b j e c t K e y a n y T y p e z b w N T n L X > < a : K e y > < K e y > L i n k s \ & l t ; C o l u m n s \ A n z a h l   v o n   C a l l   I D & g t ; - & l t ; M e a s u r e s \ C a l l   I D & g t ; \ M E A S U R E < / K e y > < / a : K e y > < a : V a l u e   i : t y p e = " M e a s u r e G r i d V i e w S t a t e I D i a g r a m L i n k E n d p o i n t " / > < / 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 M e a s u r e s \ O r d e r   C o u n t < / K e y > < / D i a g r a m O b j e c t K e y > < D i a g r a m O b j e c t K e y > < K e y > M e a s u r e s \ O r d e r   C o u n t \ T a g I n f o \ F o r m e l < / K e y > < / D i a g r a m O b j e c t K e y > < D i a g r a m O b j e c t K e y > < K e y > M e a s u r e s \ O r d e r   C o u n t \ T a g I n f o \ W e r t < / K e y > < / D i a g r a m O b j e c t K e y > < D i a g r a m O b j e c t K e y > < K e y > M e a s u r e s \ #   D a y s   P r o d u c t   S o l d < / K e y > < / D i a g r a m O b j e c t K e y > < D i a g r a m O b j e c t K e y > < K e y > M e a s u r e s \ #   D a y s   P r o d u c t   S o l d \ T a g I n f o \ F o r m e l < / K e y > < / D i a g r a m O b j e c t K e y > < D i a g r a m O b j e c t K e y > < K e y > M e a s u r e s \ #   D a y s   P r o d u c t   S o l d \ T a g I n f o \ W e r t < / K e y > < / D i a g r a m O b j e c t K e y > < D i a g r a m O b j e c t K e y > < K e y > M e a s u r e s \ O r d e r s   P e r   D a y < / K e y > < / D i a g r a m O b j e c t K e y > < D i a g r a m O b j e c t K e y > < K e y > M e a s u r e s \ O r d e r s   P e r   D a y \ T a g I n f o \ F o r m e l < / K e y > < / D i a g r a m O b j e c t K e y > < D i a g r a m O b j e c t K e y > < K e y > M e a s u r e s \ O r d e r s   P e r   D a y \ T a g I n f o \ W e r t < / K e y > < / D i a g r a m O b j e c t K e y > < D i a g r a m O b j e c t K e y > < K e y > M e a s u r e s \ A v g   R e v e n u e   P e r   O r d e r < / K e y > < / D i a g r a m O b j e c t K e y > < D i a g r a m O b j e c t K e y > < K e y > M e a s u r e s \ A v g   R e v e n u e   P e r   O r d e r \ T a g I n f o \ F o r m e l < / K e y > < / D i a g r a m O b j e c t K e y > < D i a g r a m O b j e c t K e y > < K e y > M e a s u r e s \ A v g   R e v e n u e   P e r   O r d e r \ T a g I n f o \ W e r t < / K e y > < / D i a g r a m O b j e c t K e y > < D i a g r a m O b j e c t K e y > < K e y > M e a s u r e s \ A v g   R e v e n u e   P e r   D a y < / K e y > < / D i a g r a m O b j e c t K e y > < D i a g r a m O b j e c t K e y > < K e y > M e a s u r e s \ A v g   R e v e n u e   P e r   D a y \ T a g I n f o \ F o r m e l < / K e y > < / D i a g r a m O b j e c t K e y > < D i a g r a m O b j e c t K e y > < K e y > M e a s u r e s \ A v g   R e v e n u e   P e r   D a y \ T a g I n f o \ W e r t < / K e y > < / D i a g r a m O b j e c t K e y > < D i a g r a m O b j e c t K e y > < K e y > M e a s u r e s \ A v g   I t e m s   P e r   O r d e r < / K e y > < / D i a g r a m O b j e c t K e y > < D i a g r a m O b j e c t K e y > < K e y > M e a s u r e s \ A v g   I t e m s   P e r   O r d e r \ T a g I n f o \ F o r m e l < / K e y > < / D i a g r a m O b j e c t K e y > < D i a g r a m O b j e c t K e y > < K e y > M e a s u r e s \ A v g   I t e m s   P e r   O r d e r \ T a g I n f o \ W e r t < / K e y > < / D i a g r a m O b j e c t K e y > < D i a g r a m O b j e c t K e y > < K e y > M e a s u r e s \ O r d e r   C o u n t   O r i g e n < / K e y > < / D i a g r a m O b j e c t K e y > < D i a g r a m O b j e c t K e y > < K e y > M e a s u r e s \ O r d e r   C o u n t   O r i g e n \ T a g I n f o \ F o r m e l < / K e y > < / D i a g r a m O b j e c t K e y > < D i a g r a m O b j e c t K e y > < K e y > M e a s u r e s \ O r d e r   C o u n t   O r i g e n \ T a g I n f o \ W e r t < / K e y > < / D i a g r a m O b j e c t K e y > < D i a g r a m O b j e c t K e y > < K e y > M e a s u r e s \ O r d e r   C o u n t   -   A L L   R e g i o n s < / K e y > < / D i a g r a m O b j e c t K e y > < D i a g r a m O b j e c t K e y > < K e y > M e a s u r e s \ O r d e r   C o u n t   -   A L L   R e g i o n s \ T a g I n f o \ F o r m e l < / K e y > < / D i a g r a m O b j e c t K e y > < D i a g r a m O b j e c t K e y > < K e y > M e a s u r e s \ O r d e r   C o u n t   -   A L L   R e g i o n s \ T a g I n f o \ W e r t < / K e y > < / D i a g r a m O b j e c t K e y > < D i a g r a m O b j e c t K e y > < K e y > M e a s u r e s \ O r d e r   C o u n t   -   %   o f   A l l   R e g i o n s < / K e y > < / D i a g r a m O b j e c t K e y > < D i a g r a m O b j e c t K e y > < K e y > M e a s u r e s \ O r d e r   C o u n t   -   %   o f   A l l   R e g i o n s \ T a g I n f o \ F o r m e l < / K e y > < / D i a g r a m O b j e c t K e y > < D i a g r a m O b j e c t K e y > < K e y > M e a s u r e s \ O r d e r   C o u n t   -   %   o f   A l l   R e g i o n s \ T a g I n f o \ W e r t < / K e y > < / D i a g r a m O b j e c t K e y > < D i a g r a m O b j e c t K e y > < K e y > M e a s u r e s \ %   O r d e r s   f r o m   T o p   1 0   S t a t e s < / K e y > < / D i a g r a m O b j e c t K e y > < D i a g r a m O b j e c t K e y > < K e y > M e a s u r e s \ %   O r d e r s   f r o m   T o p   1 0   S t a t e s \ T a g I n f o \ F o r m e l < / K e y > < / D i a g r a m O b j e c t K e y > < D i a g r a m O b j e c t K e y > < K e y > M e a s u r e s \ %   O r d e r s   f r o m   T o p   1 0   S t a t e s \ T a g I n f o \ W e r t < / K e y > < / D i a g r a m O b j e c t K e y > < D i a g r a m O b j e c t K e y > < K e y > M e a s u r e s \ S u m m e   v o n   S a l e s O r d e r I D < / K e y > < / D i a g r a m O b j e c t K e y > < D i a g r a m O b j e c t K e y > < K e y > M e a s u r e s \ S u m m e   v o n   S a l e s O r d e r I D \ T a g I n f o \ F o r m e l < / K e y > < / D i a g r a m O b j e c t K e y > < D i a g r a m O b j e c t K e y > < K e y > M e a s u r e s \ S u m m e   v o n   S a l e s O r d e r I D \ T a g I n f o \ W e r t < / K e y > < / D i a g r a m O b j e c t K e y > < D i a g r a m O b j e c t K e y > < K e y > M e a s u r e s \ A n z a h l   v o n   S a l e s O r d e r I D < / K e y > < / D i a g r a m O b j e c t K e y > < D i a g r a m O b j e c t K e y > < K e y > M e a s u r e s \ A n z a h l   v o n   S a l e s O r d e r I D \ T a g I n f o \ F o r m e l < / K e y > < / D i a g r a m O b j e c t K e y > < D i a g r a m O b j e c t K e y > < K e y > M e a s u r e s \ A n z a h l   v o n   S a l e s O r d e r I D \ T a g I n f o \ W e r t < / K e y > < / D i a g r a m O b j e c t K e y > < D i a g r a m O b j e c t K e y > < K e y > C o l u m n s \ S a l e s O r d e r I D < / K e y > < / D i a g r a m O b j e c t K e y > < D i a g r a m O b j e c t K e y > < K e y > C o l u m n s \ O r d e r   D a t e < / K e y > < / D i a g r a m O b j e c t K e y > < D i a g r a m O b j e c t K e y > < K e y > C o l u m n s \ S h i p   D a t e < / K e y > < / D i a g r a m O b j e c t K e y > < D i a g r a m O b j e c t K e y > < K e y > C o l u m n s \ C u s t o m e r I D < / K e y > < / D i a g r a m O b j e c t K e y > < D i a g r a m O b j e c t K e y > < K e y > C o l u m n s \ W i t h i n S L A < / K e y > < / D i a g r a m O b j e c t K e y > < D i a g r a m O b j e c t K e y > < K e y > C o l u m n s \ A g i n g B u c k e t < / K e y > < / D i a g r a m O b j e c t K e y > < D i a g r a m O b j e c t K e y > < K e y > L i n k s \ & l t ; C o l u m n s \ S u m m e   v o n   S a l e s O r d e r I D & g t ; - & l t ; M e a s u r e s \ S a l e s O r d e r I D & g t ; < / K e y > < / D i a g r a m O b j e c t K e y > < D i a g r a m O b j e c t K e y > < K e y > L i n k s \ & l t ; C o l u m n s \ S u m m e   v o n   S a l e s O r d e r I D & g t ; - & l t ; M e a s u r e s \ S a l e s O r d e r I D & g t ; \ C O L U M N < / K e y > < / D i a g r a m O b j e c t K e y > < D i a g r a m O b j e c t K e y > < K e y > L i n k s \ & l t ; C o l u m n s \ S u m m e   v o n   S a l e s O r d e r I D & g t ; - & l t ; M e a s u r e s \ S a l e s O r d e r I D & g t ; \ M E A S U R E < / K e y > < / D i a g r a m O b j e c t K e y > < D i a g r a m O b j e c t K e y > < K e y > L i n k s \ & l t ; C o l u m n s \ A n z a h l   v o n   S a l e s O r d e r I D & g t ; - & l t ; M e a s u r e s \ S a l e s O r d e r I D & g t ; < / K e y > < / D i a g r a m O b j e c t K e y > < D i a g r a m O b j e c t K e y > < K e y > L i n k s \ & l t ; C o l u m n s \ A n z a h l   v o n   S a l e s O r d e r I D & g t ; - & l t ; M e a s u r e s \ S a l e s O r d e r I D & g t ; \ C O L U M N < / K e y > < / D i a g r a m O b j e c t K e y > < D i a g r a m O b j e c t K e y > < K e y > L i n k s \ & l t ; C o l u m n s \ A n z a h l   v o n   S a l e s O r d e r I D & g t ; - & l t ; M e a s u r e s \ S a l e s O r d e r I D & g t ; \ M E A S U R E 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 M e a s u r e s \ O r d e r   C o u n t < / K e y > < / a : K e y > < a : V a l u e   i : t y p e = " M e a s u r e G r i d N o d e V i e w S t a t e " > < L a y e d O u t > t r u e < / L a y e d O u t > < / a : V a l u e > < / a : K e y V a l u e O f D i a g r a m O b j e c t K e y a n y T y p e z b w N T n L X > < a : K e y V a l u e O f D i a g r a m O b j e c t K e y a n y T y p e z b w N T n L X > < a : K e y > < K e y > M e a s u r e s \ O r d e r   C o u n t \ T a g I n f o \ F o r m e l < / K e y > < / a : K e y > < a : V a l u e   i : t y p e = " M e a s u r e G r i d V i e w S t a t e I D i a g r a m T a g A d d i t i o n a l I n f o " / > < / a : K e y V a l u e O f D i a g r a m O b j e c t K e y a n y T y p e z b w N T n L X > < a : K e y V a l u e O f D i a g r a m O b j e c t K e y a n y T y p e z b w N T n L X > < a : K e y > < K e y > M e a s u r e s \ O r d e r   C o u n t \ T a g I n f o \ W e r t < / K e y > < / a : K e y > < a : V a l u e   i : t y p e = " M e a s u r e G r i d V i e w S t a t e I D i a g r a m T a g A d d i t i o n a l I n f o " / > < / a : K e y V a l u e O f D i a g r a m O b j e c t K e y a n y T y p e z b w N T n L X > < a : K e y V a l u e O f D i a g r a m O b j e c t K e y a n y T y p e z b w N T n L X > < a : K e y > < K e y > M e a s u r e s \ #   D a y s   P r o d u c t   S o l d < / K e y > < / a : K e y > < a : V a l u e   i : t y p e = " M e a s u r e G r i d N o d e V i e w S t a t e " > < L a y e d O u t > t r u e < / L a y e d O u t > < R o w > 1 < / R o w > < / a : V a l u e > < / a : K e y V a l u e O f D i a g r a m O b j e c t K e y a n y T y p e z b w N T n L X > < a : K e y V a l u e O f D i a g r a m O b j e c t K e y a n y T y p e z b w N T n L X > < a : K e y > < K e y > M e a s u r e s \ #   D a y s   P r o d u c t   S o l d \ T a g I n f o \ F o r m e l < / K e y > < / a : K e y > < a : V a l u e   i : t y p e = " M e a s u r e G r i d V i e w S t a t e I D i a g r a m T a g A d d i t i o n a l I n f o " / > < / a : K e y V a l u e O f D i a g r a m O b j e c t K e y a n y T y p e z b w N T n L X > < a : K e y V a l u e O f D i a g r a m O b j e c t K e y a n y T y p e z b w N T n L X > < a : K e y > < K e y > M e a s u r e s \ #   D a y s   P r o d u c t   S o l d \ T a g I n f o \ W e r t < / K e y > < / a : K e y > < a : V a l u e   i : t y p e = " M e a s u r e G r i d V i e w S t a t e I D i a g r a m T a g A d d i t i o n a l I n f o " / > < / a : K e y V a l u e O f D i a g r a m O b j e c t K e y a n y T y p e z b w N T n L X > < a : K e y V a l u e O f D i a g r a m O b j e c t K e y a n y T y p e z b w N T n L X > < a : K e y > < K e y > M e a s u r e s \ O r d e r s   P e r   D a y < / K e y > < / a : K e y > < a : V a l u e   i : t y p e = " M e a s u r e G r i d N o d e V i e w S t a t e " > < L a y e d O u t > t r u e < / L a y e d O u t > < R o w > 2 < / R o w > < / a : V a l u e > < / a : K e y V a l u e O f D i a g r a m O b j e c t K e y a n y T y p e z b w N T n L X > < a : K e y V a l u e O f D i a g r a m O b j e c t K e y a n y T y p e z b w N T n L X > < a : K e y > < K e y > M e a s u r e s \ O r d e r s   P e r   D a y \ T a g I n f o \ F o r m e l < / K e y > < / a : K e y > < a : V a l u e   i : t y p e = " M e a s u r e G r i d V i e w S t a t e I D i a g r a m T a g A d d i t i o n a l I n f o " / > < / a : K e y V a l u e O f D i a g r a m O b j e c t K e y a n y T y p e z b w N T n L X > < a : K e y V a l u e O f D i a g r a m O b j e c t K e y a n y T y p e z b w N T n L X > < a : K e y > < K e y > M e a s u r e s \ O r d e r s   P e r   D a y \ T a g I n f o \ W e r t < / K e y > < / a : K e y > < a : V a l u e   i : t y p e = " M e a s u r e G r i d V i e w S t a t e I D i a g r a m T a g A d d i t i o n a l I n f o " / > < / a : K e y V a l u e O f D i a g r a m O b j e c t K e y a n y T y p e z b w N T n L X > < a : K e y V a l u e O f D i a g r a m O b j e c t K e y a n y T y p e z b w N T n L X > < a : K e y > < K e y > M e a s u r e s \ A v g   R e v e n u e   P e r   O r d e r < / K e y > < / a : K e y > < a : V a l u e   i : t y p e = " M e a s u r e G r i d N o d e V i e w S t a t e " > < L a y e d O u t > t r u e < / L a y e d O u t > < R o w > 3 < / R o w > < / a : V a l u e > < / a : K e y V a l u e O f D i a g r a m O b j e c t K e y a n y T y p e z b w N T n L X > < a : K e y V a l u e O f D i a g r a m O b j e c t K e y a n y T y p e z b w N T n L X > < a : K e y > < K e y > M e a s u r e s \ A v g   R e v e n u e   P e r   O r d e r \ T a g I n f o \ F o r m e l < / K e y > < / a : K e y > < a : V a l u e   i : t y p e = " M e a s u r e G r i d V i e w S t a t e I D i a g r a m T a g A d d i t i o n a l I n f o " / > < / a : K e y V a l u e O f D i a g r a m O b j e c t K e y a n y T y p e z b w N T n L X > < a : K e y V a l u e O f D i a g r a m O b j e c t K e y a n y T y p e z b w N T n L X > < a : K e y > < K e y > M e a s u r e s \ A v g   R e v e n u e   P e r   O r d e r \ T a g I n f o \ W e r t < / K e y > < / a : K e y > < a : V a l u e   i : t y p e = " M e a s u r e G r i d V i e w S t a t e I D i a g r a m T a g A d d i t i o n a l I n f o " / > < / a : K e y V a l u e O f D i a g r a m O b j e c t K e y a n y T y p e z b w N T n L X > < a : K e y V a l u e O f D i a g r a m O b j e c t K e y a n y T y p e z b w N T n L X > < a : K e y > < K e y > M e a s u r e s \ A v g   R e v e n u e   P e r   D a y < / K e y > < / a : K e y > < a : V a l u e   i : t y p e = " M e a s u r e G r i d N o d e V i e w S t a t e " > < L a y e d O u t > t r u e < / L a y e d O u t > < R o w > 4 < / R o w > < / a : V a l u e > < / a : K e y V a l u e O f D i a g r a m O b j e c t K e y a n y T y p e z b w N T n L X > < a : K e y V a l u e O f D i a g r a m O b j e c t K e y a n y T y p e z b w N T n L X > < a : K e y > < K e y > M e a s u r e s \ A v g   R e v e n u e   P e r   D a y \ T a g I n f o \ F o r m e l < / K e y > < / a : K e y > < a : V a l u e   i : t y p e = " M e a s u r e G r i d V i e w S t a t e I D i a g r a m T a g A d d i t i o n a l I n f o " / > < / a : K e y V a l u e O f D i a g r a m O b j e c t K e y a n y T y p e z b w N T n L X > < a : K e y V a l u e O f D i a g r a m O b j e c t K e y a n y T y p e z b w N T n L X > < a : K e y > < K e y > M e a s u r e s \ A v g   R e v e n u e   P e r   D a y \ T a g I n f o \ W e r t < / K e y > < / a : K e y > < a : V a l u e   i : t y p e = " M e a s u r e G r i d V i e w S t a t e I D i a g r a m T a g A d d i t i o n a l I n f o " / > < / a : K e y V a l u e O f D i a g r a m O b j e c t K e y a n y T y p e z b w N T n L X > < a : K e y V a l u e O f D i a g r a m O b j e c t K e y a n y T y p e z b w N T n L X > < a : K e y > < K e y > M e a s u r e s \ A v g   I t e m s   P e r   O r d e r < / K e y > < / a : K e y > < a : V a l u e   i : t y p e = " M e a s u r e G r i d N o d e V i e w S t a t e " > < L a y e d O u t > t r u e < / L a y e d O u t > < R o w > 5 < / R o w > < / a : V a l u e > < / a : K e y V a l u e O f D i a g r a m O b j e c t K e y a n y T y p e z b w N T n L X > < a : K e y V a l u e O f D i a g r a m O b j e c t K e y a n y T y p e z b w N T n L X > < a : K e y > < K e y > M e a s u r e s \ A v g   I t e m s   P e r   O r d e r \ T a g I n f o \ F o r m e l < / K e y > < / a : K e y > < a : V a l u e   i : t y p e = " M e a s u r e G r i d V i e w S t a t e I D i a g r a m T a g A d d i t i o n a l I n f o " / > < / a : K e y V a l u e O f D i a g r a m O b j e c t K e y a n y T y p e z b w N T n L X > < a : K e y V a l u e O f D i a g r a m O b j e c t K e y a n y T y p e z b w N T n L X > < a : K e y > < K e y > M e a s u r e s \ A v g   I t e m s   P e r   O r d e r \ T a g I n f o \ W e r t < / K e y > < / a : K e y > < a : V a l u e   i : t y p e = " M e a s u r e G r i d V i e w S t a t e I D i a g r a m T a g A d d i t i o n a l I n f o " / > < / a : K e y V a l u e O f D i a g r a m O b j e c t K e y a n y T y p e z b w N T n L X > < a : K e y V a l u e O f D i a g r a m O b j e c t K e y a n y T y p e z b w N T n L X > < a : K e y > < K e y > M e a s u r e s \ O r d e r   C o u n t   O r i g e n < / K e y > < / a : K e y > < a : V a l u e   i : t y p e = " M e a s u r e G r i d N o d e V i e w S t a t e " > < L a y e d O u t > t r u e < / L a y e d O u t > < R o w > 6 < / R o w > < / a : V a l u e > < / a : K e y V a l u e O f D i a g r a m O b j e c t K e y a n y T y p e z b w N T n L X > < a : K e y V a l u e O f D i a g r a m O b j e c t K e y a n y T y p e z b w N T n L X > < a : K e y > < K e y > M e a s u r e s \ O r d e r   C o u n t   O r i g e n \ T a g I n f o \ F o r m e l < / K e y > < / a : K e y > < a : V a l u e   i : t y p e = " M e a s u r e G r i d V i e w S t a t e I D i a g r a m T a g A d d i t i o n a l I n f o " / > < / a : K e y V a l u e O f D i a g r a m O b j e c t K e y a n y T y p e z b w N T n L X > < a : K e y V a l u e O f D i a g r a m O b j e c t K e y a n y T y p e z b w N T n L X > < a : K e y > < K e y > M e a s u r e s \ O r d e r   C o u n t   O r i g e n \ T a g I n f o \ W e r t < / K e y > < / a : K e y > < a : V a l u e   i : t y p e = " M e a s u r e G r i d V i e w S t a t e I D i a g r a m T a g A d d i t i o n a l I n f o " / > < / a : K e y V a l u e O f D i a g r a m O b j e c t K e y a n y T y p e z b w N T n L X > < a : K e y V a l u e O f D i a g r a m O b j e c t K e y a n y T y p e z b w N T n L X > < a : K e y > < K e y > M e a s u r e s \ O r d e r   C o u n t   -   A L L   R e g i o n s < / K e y > < / a : K e y > < a : V a l u e   i : t y p e = " M e a s u r e G r i d N o d e V i e w S t a t e " > < L a y e d O u t > t r u e < / L a y e d O u t > < R o w > 7 < / R o w > < / a : V a l u e > < / a : K e y V a l u e O f D i a g r a m O b j e c t K e y a n y T y p e z b w N T n L X > < a : K e y V a l u e O f D i a g r a m O b j e c t K e y a n y T y p e z b w N T n L X > < a : K e y > < K e y > M e a s u r e s \ O r d e r   C o u n t   -   A L L   R e g i o n s \ T a g I n f o \ F o r m e l < / K e y > < / a : K e y > < a : V a l u e   i : t y p e = " M e a s u r e G r i d V i e w S t a t e I D i a g r a m T a g A d d i t i o n a l I n f o " / > < / a : K e y V a l u e O f D i a g r a m O b j e c t K e y a n y T y p e z b w N T n L X > < a : K e y V a l u e O f D i a g r a m O b j e c t K e y a n y T y p e z b w N T n L X > < a : K e y > < K e y > M e a s u r e s \ O r d e r   C o u n t   -   A L L   R e g i o n s \ T a g I n f o \ W e r t < / K e y > < / a : K e y > < a : V a l u e   i : t y p e = " M e a s u r e G r i d V i e w S t a t e I D i a g r a m T a g A d d i t i o n a l I n f o " / > < / a : K e y V a l u e O f D i a g r a m O b j e c t K e y a n y T y p e z b w N T n L X > < a : K e y V a l u e O f D i a g r a m O b j e c t K e y a n y T y p e z b w N T n L X > < a : K e y > < K e y > M e a s u r e s \ O r d e r   C o u n t   -   %   o f   A l l   R e g i o n s < / K e y > < / a : K e y > < a : V a l u e   i : t y p e = " M e a s u r e G r i d N o d e V i e w S t a t e " > < L a y e d O u t > t r u e < / L a y e d O u t > < R o w > 8 < / R o w > < / a : V a l u e > < / a : K e y V a l u e O f D i a g r a m O b j e c t K e y a n y T y p e z b w N T n L X > < a : K e y V a l u e O f D i a g r a m O b j e c t K e y a n y T y p e z b w N T n L X > < a : K e y > < K e y > M e a s u r e s \ O r d e r   C o u n t   -   %   o f   A l l   R e g i o n s \ T a g I n f o \ F o r m e l < / K e y > < / a : K e y > < a : V a l u e   i : t y p e = " M e a s u r e G r i d V i e w S t a t e I D i a g r a m T a g A d d i t i o n a l I n f o " / > < / a : K e y V a l u e O f D i a g r a m O b j e c t K e y a n y T y p e z b w N T n L X > < a : K e y V a l u e O f D i a g r a m O b j e c t K e y a n y T y p e z b w N T n L X > < a : K e y > < K e y > M e a s u r e s \ O r d e r   C o u n t   -   %   o f   A l l   R e g i o n s \ T a g I n f o \ W e r t < / K e y > < / a : K e y > < a : V a l u e   i : t y p e = " M e a s u r e G r i d V i e w S t a t e I D i a g r a m T a g A d d i t i o n a l I n f o " / > < / a : K e y V a l u e O f D i a g r a m O b j e c t K e y a n y T y p e z b w N T n L X > < a : K e y V a l u e O f D i a g r a m O b j e c t K e y a n y T y p e z b w N T n L X > < a : K e y > < K e y > M e a s u r e s \ %   O r d e r s   f r o m   T o p   1 0   S t a t e s < / K e y > < / a : K e y > < a : V a l u e   i : t y p e = " M e a s u r e G r i d N o d e V i e w S t a t e " > < L a y e d O u t > t r u e < / L a y e d O u t > < R o w > 9 < / R o w > < / a : V a l u e > < / a : K e y V a l u e O f D i a g r a m O b j e c t K e y a n y T y p e z b w N T n L X > < a : K e y V a l u e O f D i a g r a m O b j e c t K e y a n y T y p e z b w N T n L X > < a : K e y > < K e y > M e a s u r e s \ %   O r d e r s   f r o m   T o p   1 0   S t a t e s \ T a g I n f o \ F o r m e l < / K e y > < / a : K e y > < a : V a l u e   i : t y p e = " M e a s u r e G r i d V i e w S t a t e I D i a g r a m T a g A d d i t i o n a l I n f o " / > < / a : K e y V a l u e O f D i a g r a m O b j e c t K e y a n y T y p e z b w N T n L X > < a : K e y V a l u e O f D i a g r a m O b j e c t K e y a n y T y p e z b w N T n L X > < a : K e y > < K e y > M e a s u r e s \ %   O r d e r s   f r o m   T o p   1 0   S t a t e s \ T a g I n f o \ W e r t < / K e y > < / a : K e y > < a : V a l u e   i : t y p e = " M e a s u r e G r i d V i e w S t a t e I D i a g r a m T a g A d d i t i o n a l I n f o " / > < / a : K e y V a l u e O f D i a g r a m O b j e c t K e y a n y T y p e z b w N T n L X > < a : K e y V a l u e O f D i a g r a m O b j e c t K e y a n y T y p e z b w N T n L X > < a : K e y > < K e y > M e a s u r e s \ S u m m e   v o n   S a l e s O r d e r I D < / K e y > < / a : K e y > < a : V a l u e   i : t y p e = " M e a s u r e G r i d N o d e V i e w S t a t e " > < L a y e d O u t > t r u e < / L a y e d O u t > < W a s U I I n v i s i b l e > t r u e < / W a s U I I n v i s i b l e > < / a : V a l u e > < / a : K e y V a l u e O f D i a g r a m O b j e c t K e y a n y T y p e z b w N T n L X > < a : K e y V a l u e O f D i a g r a m O b j e c t K e y a n y T y p e z b w N T n L X > < a : K e y > < K e y > M e a s u r e s \ S u m m e   v o n   S a l e s O r d e r I D \ T a g I n f o \ F o r m e l < / K e y > < / a : K e y > < a : V a l u e   i : t y p e = " M e a s u r e G r i d V i e w S t a t e I D i a g r a m T a g A d d i t i o n a l I n f o " / > < / a : K e y V a l u e O f D i a g r a m O b j e c t K e y a n y T y p e z b w N T n L X > < a : K e y V a l u e O f D i a g r a m O b j e c t K e y a n y T y p e z b w N T n L X > < a : K e y > < K e y > M e a s u r e s \ S u m m e   v o n   S a l e s O r d e r I D \ T a g I n f o \ W e r t < / K e y > < / a : K e y > < a : V a l u e   i : t y p e = " M e a s u r e G r i d V i e w S t a t e I D i a g r a m T a g A d d i t i o n a l I n f o " / > < / a : K e y V a l u e O f D i a g r a m O b j e c t K e y a n y T y p e z b w N T n L X > < a : K e y V a l u e O f D i a g r a m O b j e c t K e y a n y T y p e z b w N T n L X > < a : K e y > < K e y > M e a s u r e s \ A n z a h l   v o n   S a l e s O r d e r I D < / K e y > < / a : K e y > < a : V a l u e   i : t y p e = " M e a s u r e G r i d N o d e V i e w S t a t e " > < L a y e d O u t > t r u e < / L a y e d O u t > < W a s U I I n v i s i b l e > t r u e < / W a s U I I n v i s i b l e > < / a : V a l u e > < / a : K e y V a l u e O f D i a g r a m O b j e c t K e y a n y T y p e z b w N T n L X > < a : K e y V a l u e O f D i a g r a m O b j e c t K e y a n y T y p e z b w N T n L X > < a : K e y > < K e y > M e a s u r e s \ A n z a h l   v o n   S a l e s O r d e r I D \ T a g I n f o \ F o r m e l < / K e y > < / a : K e y > < a : V a l u e   i : t y p e = " M e a s u r e G r i d V i e w S t a t e I D i a g r a m T a g A d d i t i o n a l I n f o " / > < / a : K e y V a l u e O f D i a g r a m O b j e c t K e y a n y T y p e z b w N T n L X > < a : K e y V a l u e O f D i a g r a m O b j e c t K e y a n y T y p e z b w N T n L X > < a : K e y > < K e y > M e a s u r e s \ A n z a h l   v o n   S a l e s O r d e r I D \ T a g I n f o \ W e r t < / 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  D a t e < / K e y > < / a : K e y > < a : V a l u e   i : t y p e = " M e a s u r e G r i d N o d e V i e w S t a t e " > < C o l u m n > 1 < / C o l u m n > < L a y e d O u t > t r u e < / L a y e d O u t > < / a : V a l u e > < / a : K e y V a l u e O f D i a g r a m O b j e c t K e y a n y T y p e z b w N T n L X > < a : K e y V a l u e O f D i a g r a m O b j e c t K e y a n y T y p e z b w N T n L X > < a : K e y > < K e y > C o l u m n s \ S h i p   D a t e < / K e y > < / a : K e y > < a : V a l u e   i : t y p e = " M e a s u r e G r i d N o d e V i e w S t a t e " > < C o l u m n > 2 < / C o l u m n > < L a y e d O u t > t r u e < / L a y e d O u t > < / a : V a l u e > < / a : K e y V a l u e O f D i a g r a m O b j e c t K e y a n y T y p e z b w N T n L X > < a : K e y V a l u e O f D i a g r a m O b j e c t K e y a n y T y p e z b w N T n L X > < a : K e y > < K e y > C o l u m n s \ C u s t o m e r I D < / K e y > < / a : K e y > < a : V a l u e   i : t y p e = " M e a s u r e G r i d N o d e V i e w S t a t e " > < C o l u m n > 3 < / C o l u m n > < L a y e d O u t > t r u e < / L a y e d O u t > < / a : V a l u e > < / a : K e y V a l u e O f D i a g r a m O b j e c t K e y a n y T y p e z b w N T n L X > < a : K e y V a l u e O f D i a g r a m O b j e c t K e y a n y T y p e z b w N T n L X > < a : K e y > < K e y > C o l u m n s \ W i t h i n S L A < / K e y > < / a : K e y > < a : V a l u e   i : t y p e = " M e a s u r e G r i d N o d e V i e w S t a t e " > < C o l u m n > 4 < / C o l u m n > < L a y e d O u t > t r u e < / L a y e d O u t > < / a : V a l u e > < / a : K e y V a l u e O f D i a g r a m O b j e c t K e y a n y T y p e z b w N T n L X > < a : K e y V a l u e O f D i a g r a m O b j e c t K e y a n y T y p e z b w N T n L X > < a : K e y > < K e y > C o l u m n s \ A g i n g B u c k e t < / K e y > < / a : K e y > < a : V a l u e   i : t y p e = " M e a s u r e G r i d N o d e V i e w S t a t e " > < C o l u m n > 5 < / C o l u m n > < L a y e d O u t > t r u e < / L a y e d O u t > < / a : V a l u e > < / a : K e y V a l u e O f D i a g r a m O b j e c t K e y a n y T y p e z b w N T n L X > < a : K e y V a l u e O f D i a g r a m O b j e c t K e y a n y T y p e z b w N T n L X > < a : K e y > < K e y > L i n k s \ & l t ; C o l u m n s \ S u m m e   v o n   S a l e s O r d e r I D & g t ; - & l t ; M e a s u r e s \ S a l e s O r d e r I D & g t ; < / K e y > < / a : K e y > < a : V a l u e   i : t y p e = " M e a s u r e G r i d V i e w S t a t e I D i a g r a m L i n k " / > < / a : K e y V a l u e O f D i a g r a m O b j e c t K e y a n y T y p e z b w N T n L X > < a : K e y V a l u e O f D i a g r a m O b j e c t K e y a n y T y p e z b w N T n L X > < a : K e y > < K e y > L i n k s \ & l t ; C o l u m n s \ S u m m e   v o n   S a l e s O r d e r I D & g t ; - & l t ; M e a s u r e s \ S a l e s O r d e r I D & g t ; \ C O L U M N < / K e y > < / a : K e y > < a : V a l u e   i : t y p e = " M e a s u r e G r i d V i e w S t a t e I D i a g r a m L i n k E n d p o i n t " / > < / a : K e y V a l u e O f D i a g r a m O b j e c t K e y a n y T y p e z b w N T n L X > < a : K e y V a l u e O f D i a g r a m O b j e c t K e y a n y T y p e z b w N T n L X > < a : K e y > < K e y > L i n k s \ & l t ; C o l u m n s \ S u m m e   v o n   S a l e s O r d e r I D & g t ; - & l t ; M e a s u r e s \ S a l e s O r d e r I D & g t ; \ M E A S U R E < / K e y > < / a : K e y > < a : V a l u e   i : t y p e = " M e a s u r e G r i d V i e w S t a t e I D i a g r a m L i n k E n d p o i n t " / > < / a : K e y V a l u e O f D i a g r a m O b j e c t K e y a n y T y p e z b w N T n L X > < a : K e y V a l u e O f D i a g r a m O b j e c t K e y a n y T y p e z b w N T n L X > < a : K e y > < K e y > L i n k s \ & l t ; C o l u m n s \ A n z a h l   v o n   S a l e s O r d e r I D & g t ; - & l t ; M e a s u r e s \ S a l e s O r d e r I D & g t ; < / K e y > < / a : K e y > < a : V a l u e   i : t y p e = " M e a s u r e G r i d V i e w S t a t e I D i a g r a m L i n k " / > < / a : K e y V a l u e O f D i a g r a m O b j e c t K e y a n y T y p e z b w N T n L X > < a : K e y V a l u e O f D i a g r a m O b j e c t K e y a n y T y p e z b w N T n L X > < a : K e y > < K e y > L i n k s \ & l t ; C o l u m n s \ A n z a h l   v o n   S a l e s O r d e r I D & g t ; - & l t ; M e a s u r e s \ S a l e s O r d e r I D & g t ; \ C O L U M N < / K e y > < / a : K e y > < a : V a l u e   i : t y p e = " M e a s u r e G r i d V i e w S t a t e I D i a g r a m L i n k E n d p o i n t " / > < / a : K e y V a l u e O f D i a g r a m O b j e c t K e y a n y T y p e z b w N T n L X > < a : K e y V a l u e O f D i a g r a m O b j e c t K e y a n y T y p e z b w N T n L X > < a : K e y > < K e y > L i n k s \ & l t ; C o l u m n s \ A n z a h l   v o n   S a l e s O r d e r I D & g t ; - & l t ; M e a s u r e s \ S a l e s O r d e r I D & g t ; \ M E A S U R E < / K e y > < / a : K e y > < a : V a l u e   i : t y p e = " M e a s u r e G r i d V i e w S t a t e I D i a g r a m L i n k E n d p o i n t " / > < / a : K e y V a l u e O f D i a g r a m O b j e c t K e y a n y T y p e z b w N T n L X > < / V i e w S t a t e s > < / D i a g r a m M a n a g e r . S e r i a l i z a b l e D i a g r a m > < D i a g r a m M a n a g e r . S e r i a l i z a b l e D i a g r a m > < A d a p t e r   i : t y p e = " M e a s u r e D i a g r a m S a n d b o x A d a p t e r " > < T a b l e N a m e > S t a t e s 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 R e g i o n I D < / K e y > < / D i a g r a m O b j e c t K e y > < D i a g r a m O b j e c t K e y > < K e y > M e a s u r e s \ S u m m e   v o n   R e g i o n I D \ T a g I n f o \ F o r m e l < / K e y > < / D i a g r a m O b j e c t K e y > < D i a g r a m O b j e c t K e y > < K e y > M e a s u r e s \ S u m m e   v o n   R e g i o n I D \ T a g I n f o \ W e r t < / K e y > < / D i a g r a m O b j e c t K e y > < D i a g r a m O b j e c t K e y > < K e y > C o l u m n s \ I D < / K e y > < / D i a g r a m O b j e c t K e y > < D i a g r a m O b j e c t K e y > < K e y > C o l u m n s \ C o d e < / K e y > < / D i a g r a m O b j e c t K e y > < D i a g r a m O b j e c t K e y > < K e y > C o l u m n s \ N a m e < / K e y > < / D i a g r a m O b j e c t K e y > < D i a g r a m O b j e c t K e y > < K e y > C o l u m n s \ R e g i o n I D < / K e y > < / D i a g r a m O b j e c t K e y > < D i a g r a m O b j e c t K e y > < K e y > L i n k s \ & l t ; C o l u m n s \ S u m m e   v o n   R e g i o n I D & g t ; - & l t ; M e a s u r e s \ R e g i o n I D & g t ; < / K e y > < / D i a g r a m O b j e c t K e y > < D i a g r a m O b j e c t K e y > < K e y > L i n k s \ & l t ; C o l u m n s \ S u m m e   v o n   R e g i o n I D & g t ; - & l t ; M e a s u r e s \ R e g i o n I D & g t ; \ C O L U M N < / K e y > < / D i a g r a m O b j e c t K e y > < D i a g r a m O b j e c t K e y > < K e y > L i n k s \ & l t ; C o l u m n s \ S u m m e   v o n   R e g i o n I D & g t ; - & l t ; M e a s u r e s \ R e g i o n I D & g t ; \ M E A S U R E 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 R e g i o n I D < / K e y > < / a : K e y > < a : V a l u e   i : t y p e = " M e a s u r e G r i d N o d e V i e w S t a t e " > < C o l u m n > 3 < / C o l u m n > < L a y e d O u t > t r u e < / L a y e d O u t > < W a s U I I n v i s i b l e > t r u e < / W a s U I I n v i s i b l e > < / a : V a l u e > < / a : K e y V a l u e O f D i a g r a m O b j e c t K e y a n y T y p e z b w N T n L X > < a : K e y V a l u e O f D i a g r a m O b j e c t K e y a n y T y p e z b w N T n L X > < a : K e y > < K e y > M e a s u r e s \ S u m m e   v o n   R e g i o n I D \ T a g I n f o \ F o r m e l < / K e y > < / a : K e y > < a : V a l u e   i : t y p e = " M e a s u r e G r i d V i e w S t a t e I D i a g r a m T a g A d d i t i o n a l I n f o " / > < / a : K e y V a l u e O f D i a g r a m O b j e c t K e y a n y T y p e z b w N T n L X > < a : K e y V a l u e O f D i a g r a m O b j e c t K e y a n y T y p e z b w N T n L X > < a : K e y > < K e y > M e a s u r e s \ S u m m e   v o n   R e g i o n I D \ T a g I n f o \ W e r t < / 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 C o l u m n s \ R e g i o n I D < / K e y > < / a : K e y > < a : V a l u e   i : t y p e = " M e a s u r e G r i d N o d e V i e w S t a t e " > < C o l u m n > 3 < / C o l u m n > < L a y e d O u t > t r u e < / L a y e d O u t > < / a : V a l u e > < / a : K e y V a l u e O f D i a g r a m O b j e c t K e y a n y T y p e z b w N T n L X > < a : K e y V a l u e O f D i a g r a m O b j e c t K e y a n y T y p e z b w N T n L X > < a : K e y > < K e y > L i n k s \ & l t ; C o l u m n s \ S u m m e   v o n   R e g i o n I D & g t ; - & l t ; M e a s u r e s \ R e g i o n I D & g t ; < / K e y > < / a : K e y > < a : V a l u e   i : t y p e = " M e a s u r e G r i d V i e w S t a t e I D i a g r a m L i n k " / > < / a : K e y V a l u e O f D i a g r a m O b j e c t K e y a n y T y p e z b w N T n L X > < a : K e y V a l u e O f D i a g r a m O b j e c t K e y a n y T y p e z b w N T n L X > < a : K e y > < K e y > L i n k s \ & l t ; C o l u m n s \ S u m m e   v o n   R e g i o n I D & g t ; - & l t ; M e a s u r e s \ R e g i o n I D & g t ; \ C O L U M N < / K e y > < / a : K e y > < a : V a l u e   i : t y p e = " M e a s u r e G r i d V i e w S t a t e I D i a g r a m L i n k E n d p o i n t " / > < / a : K e y V a l u e O f D i a g r a m O b j e c t K e y a n y T y p e z b w N T n L X > < a : K e y V a l u e O f D i a g r a m O b j e c t K e y a n y T y p e z b w N T n L X > < a : K e y > < K e y > L i n k s \ & l t ; C o l u m n s \ S u m m e   v o n   R e g i o n I D & g t ; - & l t ; M e a s u r e s \ R e g i o n I D & g t ; \ M E A S U R E 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 C a l e n d e r < / K e y > < / D i a g r a m O b j e c t K e y > < D i a g r a m O b j e c t K e y > < K e y > A c t i o n s \ A d d   t o   h i e r a r c h y   F o r   & l t ; T a b l e s \ C a l e n d e r \ H i e r a r c h i e s \ D a t u m s h i e r a r c h i e & g t ; < / K e y > < / D i a g r a m O b j e c t K e y > < D i a g r a m O b j e c t K e y > < K e y > A c t i o n s \ M o v e   t o   a   H i e r a r c h y   i n   T a b l e   C a l e n d e r < / K e y > < / D i a g r a m O b j e c t K e y > < D i a g r a m O b j e c t K e y > < K e y > A c t i o n s \ M o v e   i n t o   h i e r a r c h y   F o r   & l t ; T a b l e s \ C a l e n d e r \ H i e r a r c h i e s \ D a t u m s h i e r a r c h i e & g t ; 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  D e t a i l s & g t ; < / K e y > < / D i a g r a m O b j e c t K e y > < D i a g r a m O b j e c t K e y > < K e y > D y n a m i c   T a g s \ T a b l e s \ & l t ; T a b l e s \ P r o d u c t s & g t ; < / K e y > < / D i a g r a m O b j e c t K e y > < D i a g r a m O b j e c t K e y > < K e y > D y n a m i c   T a g s \ T a b l e s \ & l t ; T a b l e s \ O r d e r s & g t ; < / K e y > < / D i a g r a m O b j e c t K e y > < D i a g r a m O b j e c t K e y > < K e y > D y n a m i c   T a g s \ T a b l e s \ & l t ; T a b l e s \ C u s t o m e r s & g t ; < / K e y > < / D i a g r a m O b j e c t K e y > < D i a g r a m O b j e c t K e y > < K e y > D y n a m i c   T a g s \ T a b l e s \ & l t ; T a b l e s \ S t a t e s & g t ; < / K e y > < / D i a g r a m O b j e c t K e y > < D i a g r a m O b j e c t K e y > < K e y > D y n a m i c   T a g s \ T a b l e s \ & l t ; T a b l e s \ R e g i o n s & g t ; < / K e y > < / D i a g r a m O b j e c t K e y > < D i a g r a m O b j e c t K e y > < K e y > D y n a m i c   T a g s \ T a b l e s \ & l t ; T a b l e s \ S e r v i c e   C a l l s & g t ; < / K e y > < / D i a g r a m O b j e c t K e y > < D i a g r a m O b j e c t K e y > < K e y > D y n a m i c   T a g s \ T a b l e s \ & l t ; T a b l e s \ C a l e n d e r & g t ; < / K e y > < / D i a g r a m O b j e c t K e y > < D i a g r a m O b j e c t K e y > < K e y > D y n a m i c   T a g s \ H i e r a r c h i e s \ & l t ; T a b l e s \ C a l e n d e r \ H i e r a r c h i e s \ D a t u m s h i e r a r c h i e & g t ; < / K e y > < / D i a g r a m O b j e c t K e y > < D i a g r a m O b j e c t K e y > < K e y > D y n a m i c   T a g s \ T a b l e s \ & l t ; T a b l e s \ S l i c e r T a b l e & g t ; < / K e y > < / D i a g r a m O b j e c t K e y > < D i a g r a m O b j e c t K e y > < K e y > T a b l e s \ O r d e r   D e t a i l s < / K e y > < / D i a g r a m O b j e c t K e y > < D i a g r a m O b j e c t K e y > < K e y > T a b l e s \ O r d e r   D e t a i l s \ C o l u m n s \ S a l e s O r d e r D e t a i l I D < / K e y > < / D i a g r a m O b j e c t K e y > < D i a g r a m O b j e c t K e y > < K e y > T a b l e s \ O r d e r   D e t a i l s \ C o l u m n s \ S a l e s O r d e r I D < / K e y > < / D i a g r a m O b j e c t K e y > < D i a g r a m O b j e c t K e y > < K e y > T a b l e s \ O r d e r   D e t a i l s \ C o l u m n s \ P r o d u c t I D < / K e y > < / D i a g r a m O b j e c t K e y > < D i a g r a m O b j e c t K e y > < K e y > T a b l e s \ O r d e r   D e t a i l s \ C o l u m n s \ U n i t P r i c e < / K e y > < / D i a g r a m O b j e c t K e y > < D i a g r a m O b j e c t K e y > < K e y > T a b l e s \ O r d e r   D e t a i l s \ C o l u m n s \ O r d e r Q t y < / K e y > < / D i a g r a m O b j e c t K e y > < D i a g r a m O b j e c t K e y > < K e y > T a b l e s \ O r d e r   D e t a i l s \ M e a s u r e s \ S u m m e   v o n   P r o d u c t I D < / K e y > < / D i a g r a m O b j e c t K e y > < D i a g r a m O b j e c t K e y > < K e y > T a b l e s \ O r d e r   D e t a i l s \ S u m m e   v o n   P r o d u c t I D \ A d d i t i o n a l   I n f o \ I m p l i z i t e s   M e a s u r e < / K e y > < / D i a g r a m O b j e c t K e y > < D i a g r a m O b j e c t K e y > < K e y > T a b l e s \ O r d e r   D e t a i l s \ M e a s u r e s \ S u m m e   v o n   O r d e r Q t y < / K e y > < / D i a g r a m O b j e c t K e y > < D i a g r a m O b j e c t K e y > < K e y > T a b l e s \ O r d e r   D e t a i l s \ S u m m e   v o n   O r d e r Q t y \ A d d i t i o n a l   I n f o \ I m p l i z i t e s   M e a s u r e < / K e y > < / D i a g r a m O b j e c t K e y > < D i a g r a m O b j e c t K e y > < K e y > T a b l e s \ O r d e r   D e t a i l s \ M e a s u r e s \ S u m m e   v o n   S a l e s O r d e r D e t a i l I D < / K e y > < / D i a g r a m O b j e c t K e y > < D i a g r a m O b j e c t K e y > < K e y > T a b l e s \ O r d e r   D e t a i l s \ S u m m e   v o n   S a l e s O r d e r D e t a i l I D \ A d d i t i o n a l   I n f o \ I m p l i z i t e s   M e a s u r e < / K e y > < / D i a g r a m O b j e c t K e y > < D i a g r a m O b j e c t K e y > < K e y > T a b l e s \ O r d e r   D e t a i l s \ M e a s u r e s \ A n z a h l   v o n   S a l e s O r d e r D e t a i l I D < / K e y > < / D i a g r a m O b j e c t K e y > < D i a g r a m O b j e c t K e y > < K e y > T a b l e s \ O r d e r   D e t a i l s \ A n z a h l   v o n   S a l e s O r d e r D e t a i l I D \ A d d i t i o n a l   I n f o \ I m p l i z i t e s   M e a s u r e < / K e y > < / D i a g r a m O b j e c t K e y > < D i a g r a m O b j e c t K e y > < K e y > T a b l e s \ O r d e r   D e t a i l s \ M e a s u r e s \ S u m m e   v o n   U n i t P r i c e < / K e y > < / D i a g r a m O b j e c t K e y > < D i a g r a m O b j e c t K e y > < K e y > T a b l e s \ O r d e r   D e t a i l s \ S u m m e   v o n   U n i t P r i c e \ A d d i t i o n a l   I n f o \ I m p l i z i t e s   M e a s u r e < / K e y > < / D i a g r a m O b j e c t K e y > < D i a g r a m O b j e c t K e y > < K e y > T a b l e s \ O r d e r   D e t a i l s \ M e a s u r e s \ R e v e n u e < / K e y > < / D i a g r a m O b j e c t K e y > < D i a g r a m O b j e c t K e y > < K e y > T a b l e s \ O r d e r   D e t a i l s \ M e a s u r e s \ #   L i n e   I t e m s   S o l d < / K e y > < / D i a g r a m O b j e c t K e y > < D i a g r a m O b j e c t K e y > < K e y > T a b l e s \ O r d e r   D e t a i l s \ M e a s u r e s \ U m b r e l l a   R e v e n u e < / K e y > < / D i a g r a m O b j e c t K e y > < D i a g r a m O b j e c t K e y > < K e y > T a b l e s \ O r d e r   D e t a i l s \ M e a s u r e s \ L C M   R e v e n u e < / K e y > < / D i a g r a m O b j e c t K e y > < D i a g r a m O b j e c t K e y > < K e y > T a b l e s \ O r d e r   D e t a i l s \ M e a s u r e s \ L C M   R e v e n u e   % < / K e y > < / D i a g r a m O b j e c t K e y > < D i a g r a m O b j e c t K e y > < K e y > T a b l e s \ O r d e r   D e t a i l s \ M e a s u r e s \ L C M   R e v e n u e   S o u t h   A t l a n t i c < / K e y > < / D i a g r a m O b j e c t K e y > < D i a g r a m O b j e c t K e y > < K e y > T a b l e s \ O r d e r   D e t a i l s \ M e a s u r e s \ R e v e n u e   Y T D < / K e y > < / D i a g r a m O b j e c t K e y > < D i a g r a m O b j e c t K e y > < K e y > T a b l e s \ O r d e r   D e t a i l s \ M e a s u r e s \ R e v e n u e   P r e v   Y e a r < / K e y > < / D i a g r a m O b j e c t K e y > < D i a g r a m O b j e c t K e y > < K e y > T a b l e s \ O r d e r   D e t a i l s \ M e a s u r e s \ Y O Y   R e v e n u e   D e l t a < / K e y > < / D i a g r a m O b j e c t K e y > < D i a g r a m O b j e c t K e y > < K e y > T a b l e s \ O r d e r   D e t a i l s \ M e a s u r e s \ R e v e n u e   -   3   M o n t h   M o v i n g   A v e r a g e < / K e y > < / D i a g r a m O b j e c t K e y > < D i a g r a m O b j e c t K e y > < K e y > T a b l e s \ O r d e r   D e t a i l s \ M e a s u r e s \ P r o f i t < / K e y > < / D i a g r a m O b j e c t K e y > < D i a g r a m O b j e c t K e y > < K e y > T a b l e s \ O r d e r   D e t a i l s \ M e a s u r e s \ P r o d u c t   R a n k   b y   P r o f i t < / K e y > < / D i a g r a m O b j e c t K e y > < D i a g r a m O b j e c t K e y > < K e y > T a b l e s \ O r d e r   D e t a i l s \ M e a s u r e s \ %   P r o f i t   f r o m   T o p   5   P r o d u c t s < / K e y > < / D i a g r a m O b j e c t K e y > < D i a g r a m O b j e c t K e y > < K e y > T a b l e s \ P r o d u c t s < / K e y > < / D i a g r a m O b j e c t K e y > < D i a g r a m O b j e c t K e y > < K e y > T a b l e s \ P r o d u c t s \ C o l u m n s \ P r o d u c t   I D < / K e y > < / D i a g r a m O b j e c t K e y > < D i a g r a m O b j e c t K e y > < K e y > T a b l e s \ P r o d u c t s \ C o l u m n s \ N a m e < / K e y > < / D i a g r a m O b j e c t K e y > < D i a g r a m O b j e c t K e y > < K e y > T a b l e s \ P r o d u c t s \ C o l u m n s \ L i s t   P r i c e < / K e y > < / D i a g r a m O b j e c t K e y > < D i a g r a m O b j e c t K e y > < K e y > T a b l e s \ P r o d u c t s \ C o l u m n s \ C o s t < / K e y > < / D i a g r a m O b j e c t K e y > < D i a g r a m O b j e c t K e y > < K e y > T a b l e s \ P r o d u c t s \ C o l u m n s \ P r o d u c t   C a t e g o r y < / K e y > < / D i a g r a m O b j e c t K e y > < D i a g r a m O b j e c t K e y > < K e y > T a b l e s \ P r o d u c t s \ M e a s u r e s \ S u m m e   v o n   P r o d u c t   I D < / K e y > < / D i a g r a m O b j e c t K e y > < D i a g r a m O b j e c t K e y > < K e y > T a b l e s \ P r o d u c t s \ S u m m e   v o n   P r o d u c t   I D \ A d d i t i o n a l   I n f o \ I m p l i z i t e s   M e a s u r e < / K e y > < / D i a g r a m O b j e c t K e y > < D i a g r a m O b j e c t K e y > < K e y > T a b l e s \ O r d e r s < / K e y > < / D i a g r a m O b j e c t K e y > < D i a g r a m O b j e c t K e y > < K e y > T a b l e s \ O r d e r s \ C o l u m n s \ S a l e s O r d e r I D < / K e y > < / D i a g r a m O b j e c t K e y > < D i a g r a m O b j e c t K e y > < K e y > T a b l e s \ O r d e r s \ C o l u m n s \ O r d e r   D a t e < / K e y > < / D i a g r a m O b j e c t K e y > < D i a g r a m O b j e c t K e y > < K e y > T a b l e s \ O r d e r s \ C o l u m n s \ S h i p   D a t e < / K e y > < / D i a g r a m O b j e c t K e y > < D i a g r a m O b j e c t K e y > < K e y > T a b l e s \ O r d e r s \ C o l u m n s \ C u s t o m e r I D < / K e y > < / D i a g r a m O b j e c t K e y > < D i a g r a m O b j e c t K e y > < K e y > T a b l e s \ O r d e r s \ C o l u m n s \ W i t h i n S L A < / K e y > < / D i a g r a m O b j e c t K e y > < D i a g r a m O b j e c t K e y > < K e y > T a b l e s \ O r d e r s \ C o l u m n s \ A g i n g B u c k e t < / K e y > < / D i a g r a m O b j e c t K e y > < D i a g r a m O b j e c t K e y > < K e y > T a b l e s \ O r d e r s \ M e a s u r e s \ S u m m e   v o n   S a l e s O r d e r I D < / K e y > < / D i a g r a m O b j e c t K e y > < D i a g r a m O b j e c t K e y > < K e y > T a b l e s \ O r d e r s \ S u m m e   v o n   S a l e s O r d e r I D \ A d d i t i o n a l   I n f o \ I m p l i z i t e s   M e a s u r e < / K e y > < / D i a g r a m O b j e c t K e y > < D i a g r a m O b j e c t K e y > < K e y > T a b l e s \ O r d e r s \ M e a s u r e s \ A n z a h l   v o n   S a l e s O r d e r I D < / K e y > < / D i a g r a m O b j e c t K e y > < D i a g r a m O b j e c t K e y > < K e y > T a b l e s \ O r d e r s \ A n z a h l   v o n   S a l e s O r d e r I D \ A d d i t i o n a l   I n f o \ I m p l i z i t e s   M e a s u r e < / K e y > < / D i a g r a m O b j e c t K e y > < D i a g r a m O b j e c t K e y > < K e y > T a b l e s \ O r d e r s \ M e a s u r e s \ O r d e r   C o u n t < / K e y > < / D i a g r a m O b j e c t K e y > < D i a g r a m O b j e c t K e y > < K e y > T a b l e s \ O r d e r s \ M e a s u r e s \ #   D a y s   P r o d u c t   S o l d < / K e y > < / D i a g r a m O b j e c t K e y > < D i a g r a m O b j e c t K e y > < K e y > T a b l e s \ O r d e r s \ M e a s u r e s \ O r d e r s   P e r   D a y < / K e y > < / D i a g r a m O b j e c t K e y > < D i a g r a m O b j e c t K e y > < K e y > T a b l e s \ O r d e r s \ M e a s u r e s \ A v g   R e v e n u e   P e r   O r d e r < / K e y > < / D i a g r a m O b j e c t K e y > < D i a g r a m O b j e c t K e y > < K e y > T a b l e s \ O r d e r s \ M e a s u r e s \ A v g   R e v e n u e   P e r   D a y < / K e y > < / D i a g r a m O b j e c t K e y > < D i a g r a m O b j e c t K e y > < K e y > T a b l e s \ O r d e r s \ M e a s u r e s \ A v g   I t e m s   P e r   O r d e r < / K e y > < / D i a g r a m O b j e c t K e y > < D i a g r a m O b j e c t K e y > < K e y > T a b l e s \ O r d e r s \ M e a s u r e s \ O r d e r   C o u n t   O r i g e n < / K e y > < / D i a g r a m O b j e c t K e y > < D i a g r a m O b j e c t K e y > < K e y > T a b l e s \ O r d e r s \ M e a s u r e s \ O r d e r   C o u n t   -   A L L   R e g i o n s < / K e y > < / D i a g r a m O b j e c t K e y > < D i a g r a m O b j e c t K e y > < K e y > T a b l e s \ O r d e r s \ M e a s u r e s \ O r d e r   C o u n t   -   %   o f   A l l   R e g i o n s < / K e y > < / D i a g r a m O b j e c t K e y > < D i a g r a m O b j e c t K e y > < K e y > T a b l e s \ O r d e r s \ M e a s u r e s \ %   O r d e r s   f r o m   T o p   1 0   S t a t e s < / K e y > < / D i a g r a m O b j e c t K e y > < D i a g r a m O b j e c t K e y > < K e y > T a b l e s \ O r d e r s \ M e a s u r e s \ O r d e r   -   %   W i t h i n   S L A < / K e y > < / D i a g r a m O b j e c t K e y > < D i a g r a m O b j e c t K e y > < K e y > T a b l e s \ C u s t o m e r s < / K e y > < / D i a g r a m O b j e c t K e y > < D i a g r a m O b j e c t K e y > < K e y > T a b l e s \ C u s t o m e r s \ C o l u m n s \ C u s t o m e r I D < / K e y > < / D i a g r a m O b j e c t K e y > < D i a g r a m O b j e c t K e y > < K e y > T a b l e s \ C u s t o m e r s \ C o l u m n s \ F i r s t N a m e < / K e y > < / D i a g r a m O b j e c t K e y > < D i a g r a m O b j e c t K e y > < K e y > T a b l e s \ C u s t o m e r s \ C o l u m n s \ L a s t N a m e < / K e y > < / D i a g r a m O b j e c t K e y > < D i a g r a m O b j e c t K e y > < K e y > T a b l e s \ C u s t o m e r s \ C o l u m n s \ L o y a l t y C l u b M e m b e r < / K e y > < / D i a g r a m O b j e c t K e y > < D i a g r a m O b j e c t K e y > < K e y > T a b l e s \ C u s t o m e r s \ C o l u m n s \ S t a t e I D < / K e y > < / D i a g r a m O b j e c t K e y > < D i a g r a m O b j e c t K e y > < K e y > T a b l e s \ C u s t o m e r s \ C o l u m n s \ C u s t o m e r   N a m e < / K e y > < / D i a g r a m O b j e c t K e y > < D i a g r a m O b j e c t K e y > < K e y > T a b l e s \ C u s t o m e r s \ M e a s u r e s \ S u m m e   v o n   C u s t o m e r I D < / K e y > < / D i a g r a m O b j e c t K e y > < D i a g r a m O b j e c t K e y > < K e y > T a b l e s \ C u s t o m e r s \ S u m m e   v o n   C u s t o m e r I D \ A d d i t i o n a l   I n f o \ I m p l i z i t e s   M e a s u r e < / K e y > < / D i a g r a m O b j e c t K e y > < D i a g r a m O b j e c t K e y > < K e y > T a b l e s \ S t a t e s < / K e y > < / D i a g r a m O b j e c t K e y > < D i a g r a m O b j e c t K e y > < K e y > T a b l e s \ S t a t e s \ C o l u m n s \ I D < / K e y > < / D i a g r a m O b j e c t K e y > < D i a g r a m O b j e c t K e y > < K e y > T a b l e s \ S t a t e s \ C o l u m n s \ C o d e < / K e y > < / D i a g r a m O b j e c t K e y > < D i a g r a m O b j e c t K e y > < K e y > T a b l e s \ S t a t e s \ C o l u m n s \ N a m e < / K e y > < / D i a g r a m O b j e c t K e y > < D i a g r a m O b j e c t K e y > < K e y > T a b l e s \ S t a t e s \ C o l u m n s \ R e g i o n I D < / K e y > < / D i a g r a m O b j e c t K e y > < D i a g r a m O b j e c t K e y > < K e y > T a b l e s \ S t a t e s \ M e a s u r e s \ S u m m e   v o n   R e g i o n I D < / K e y > < / D i a g r a m O b j e c t K e y > < D i a g r a m O b j e c t K e y > < K e y > T a b l e s \ S t a t e s \ S u m m e   v o n   R e g i o n I D \ A d d i t i o n a l   I n f o \ I m p l i z i t e s   M e a s u r e < / K e y > < / D i a g r a m O b j e c t K e y > < D i a g r a m O b j e c t K e y > < K e y > T a b l e s \ R e g i o n s < / K e y > < / D i a g r a m O b j e c t K e y > < D i a g r a m O b j e c t K e y > < K e y > T a b l e s \ R e g i o n s \ C o l u m n s \ I D < / K e y > < / D i a g r a m O b j e c t K e y > < D i a g r a m O b j e c t K e y > < K e y > T a b l e s \ R e g i o n s \ C o l u m n s \ N a m e < / K e y > < / D i a g r a m O b j e c t K e y > < D i a g r a m O b j e c t K e y > < K e y > T a b l e s \ R e g i o n s \ M e a s u r e s \ S u m m e   v o n   I D < / K e y > < / D i a g r a m O b j e c t K e y > < D i a g r a m O b j e c t K e y > < K e y > T a b l e s \ R e g i o n s \ S u m m e   v o n   I D \ A d d i t i o n a l   I n f o \ I m p l i z i t e s   M e a s u r e < / K e y > < / D i a g r a m O b j e c t K e y > < D i a g r a m O b j e c t K e y > < K e y > T a b l e s \ S e r v i c e   C a l l s < / K e y > < / D i a g r a m O b j e c t K e y > < D i a g r a m O b j e c t K e y > < K e y > T a b l e s \ S e r v i c e   C a l l s \ C o l u m n s \ C a l l   I D < / K e y > < / D i a g r a m O b j e c t K e y > < D i a g r a m O b j e c t K e y > < K e y > T a b l e s \ S e r v i c e   C a l l s \ C o l u m n s \ D a t e   S e r v i c e < / K e y > < / D i a g r a m O b j e c t K e y > < D i a g r a m O b j e c t K e y > < K e y > T a b l e s \ S e r v i c e   C a l l s \ C o l u m n s \ C u s t o m e r I D < / K e y > < / D i a g r a m O b j e c t K e y > < D i a g r a m O b j e c t K e y > < K e y > T a b l e s \ S e r v i c e   C a l l s \ C o l u m n s \ P r o d u c t I D < / K e y > < / D i a g r a m O b j e c t K e y > < D i a g r a m O b j e c t K e y > < K e y > T a b l e s \ S e r v i c e   C a l l s \ C o l u m n s \ W a i t T i m e < / K e y > < / D i a g r a m O b j e c t K e y > < D i a g r a m O b j e c t K e y > < K e y > T a b l e s \ S e r v i c e   C a l l s \ C o l u m n s \ C a l l A b a n d o n e d < / K e y > < / D i a g r a m O b j e c t K e y > < D i a g r a m O b j e c t K e y > < K e y > T a b l e s \ S e r v i c e   C a l l s \ C o l u m n s \ C a l l D u r a t i o n < / K e y > < / D i a g r a m O b j e c t K e y > < D i a g r a m O b j e c t K e y > < K e y > T a b l e s \ S e r v i c e   C a l l s \ C o l u m n s \ W i t h i n S e r v i c e L e v e l < / K e y > < / D i a g r a m O b j e c t K e y > < D i a g r a m O b j e c t K e y > < K e y > T a b l e s \ S e r v i c e   C a l l s \ C o l u m n s \ C a l l D a t e < / K e y > < / D i a g r a m O b j e c t K e y > < D i a g r a m O b j e c t K e y > < K e y > T a b l e s \ S e r v i c e   C a l l s \ M e a s u r e s \ S u m m e   v o n   C a l l   I D < / K e y > < / D i a g r a m O b j e c t K e y > < D i a g r a m O b j e c t K e y > < K e y > T a b l e s \ S e r v i c e   C a l l s \ S u m m e   v o n   C a l l   I D \ A d d i t i o n a l   I n f o \ I m p l i z i t e s   M e a s u r e < / K e y > < / D i a g r a m O b j e c t K e y > < D i a g r a m O b j e c t K e y > < K e y > T a b l e s \ S e r v i c e   C a l l s \ M e a s u r e s \ A n z a h l   v o n   C a l l   I D < / K e y > < / D i a g r a m O b j e c t K e y > < D i a g r a m O b j e c t K e y > < K e y > T a b l e s \ S e r v i c e   C a l l s \ A n z a h l   v o n   C a l l   I D \ A d d i t i o n a l   I n f o \ I m p l i z i t e s   M e a s u r e < / K e y > < / D i a g r a m O b j e c t K e y > < D i a g r a m O b j e c t K e y > < K e y > T a b l e s \ S e r v i c e   C a l l s \ M e a s u r e s \ A v g   C a l l   D u r a t i o n   M i n u t e s < / K e y > < / D i a g r a m O b j e c t K e y > < D i a g r a m O b j e c t K e y > < K e y > T a b l e s \ S e r v i c e   C a l l s \ M e a s u r e s \ S e r v i c e s   C a l l s   C o u n t < / K e y > < / D i a g r a m O b j e c t K e y > < D i a g r a m O b j e c t K e y > < K e y > T a b l e s \ S e r v i c e   C a l l s \ M e a s u r e s \ Q 4   S e r v i c e s   C a l l s < / K e y > < / D i a g r a m O b j e c t K e y > < D i a g r a m O b j e c t K e y > < K e y > T a b l e s \ S e r v i c e   C a l l s \ M e a s u r e s \ Q 4   S e r v i c e   C a l l s   % < / K e y > < / D i a g r a m O b j e c t K e y > < D i a g r a m O b j e c t K e y > < K e y > T a b l e s \ S e r v i c e   C a l l s \ M e a s u r e s \ S L A   %   M o u n t a i n   & a m p ;   P a c i f i c < / K e y > < / D i a g r a m O b j e c t K e y > < D i a g r a m O b j e c t K e y > < K e y > T a b l e s \ S e r v i c e   C a l l s \ M e a s u r e s \ S e r v i c e   C a l l s   C o u n t   -   A l l   P r o d u c t < / K e y > < / D i a g r a m O b j e c t K e y > < D i a g r a m O b j e c t K e y > < K e y > T a b l e s \ S e r v i c e   C a l l s \ M e a s u r e s \ S e r v i c e   C a l l s   -   %   o f   A l l   P r o d u c t s < / K e y > < / D i a g r a m O b j e c t K e y > < D i a g r a m O b j e c t K e y > < K e y > T a b l e s \ S e r v i c e   C a l l s \ M e a s u r e s \ S e r v i c e   C a l l s   M T D < / K e y > < / D i a g r a m O b j e c t K e y > < D i a g r a m O b j e c t K e y > < K e y > T a b l e s \ S e r v i c e   C a l l s \ M e a s u r e s \ A v g   C a l l   D u r a t i o n   P r e v   M o n t h < / K e y > < / D i a g r a m O b j e c t K e y > < D i a g r a m O b j e c t K e y > < K e y > T a b l e s \ S e r v i c e   C a l l s \ M e a s u r e s \ A v g   C a l l   D u r a t i o n   -   M O M   D e l t a < / K e y > < / D i a g r a m O b j e c t K e y > < D i a g r a m O b j e c t K e y > < K e y > T a b l e s \ S e r v i c e   C a l l s \ M e a s u r e s \ S e r v i c e   C a l l s   C o u n t   -   2 9   D a y s   P r i o r < / K e y > < / D i a g r a m O b j e c t K e y > < D i a g r a m O b j e c t K e y > < K e y > T a b l e s \ S e r v i c e   C a l l s \ M e a s u r e s \ S e r v i c e   C a l l s   -   R o l l i n g   3 0   D a y s < / K e y > < / D i a g r a m O b j e c t K e y > < D i a g r a m O b j e c t K e y > < K e y > T a b l e s \ S e r v i c e   C a l l s \ M e a s u r e s \ S e r v i c e   C a l l s   C o u n t   -   3 0   D a y   A v e r a g e < / K e y > < / D i a g r a m O b j e c t K e y > < D i a g r a m O b j e c t K e y > < K e y > T a b l e s \ S e r v i c e   C a l l s \ M e a s u r e s \ S e r v i c e   C a l l s   B y   S t a t e   R a n k < / K e y > < / D i a g r a m O b j e c t K e y > < D i a g r a m O b j e c t K e y > < K e y > T a b l e s \ S e r v i c e   C a l l s \ M e a s u r e s \ S e r v i c e   C a l l s   S L A % < / K e y > < / D i a g r a m O b j e c t K e y > < D i a g r a m O b j e c t K e y > < K e y > T a b l e s \ C a l e n d e r < / K e y > < / D i a g r a m O b j e c t K e y > < D i a g r a m O b j e c t K e y > < K e y > T a b l e s \ C a l e n d e r \ C o l u m n s \ D a t e < / K e y > < / D i a g r a m O b j e c t K e y > < D i a g r a m O b j e c t K e y > < K e y > T a b l e s \ C a l e n d e r \ C o l u m n s \ J a h r < / K e y > < / D i a g r a m O b j e c t K e y > < D i a g r a m O b j e c t K e y > < K e y > T a b l e s \ C a l e n d e r \ C o l u m n s \ M o n t h   N u m b e r < / K e y > < / D i a g r a m O b j e c t K e y > < D i a g r a m O b j e c t K e y > < K e y > T a b l e s \ C a l e n d e r \ C o l u m n s \ M o n a t < / K e y > < / D i a g r a m O b j e c t K e y > < D i a g r a m O b j e c t K e y > < K e y > T a b l e s \ C a l e n d e r \ C o l u m n s \ M M M - J J J J < / K e y > < / D i a g r a m O b j e c t K e y > < D i a g r a m O b j e c t K e y > < K e y > T a b l e s \ C a l e n d e r \ C o l u m n s \ D a y   o f   W e e k   N u m b e r < / K e y > < / D i a g r a m O b j e c t K e y > < D i a g r a m O b j e c t K e y > < K e y > T a b l e s \ C a l e n d e r \ C o l u m n s \ D a y   o f   W e e k < / K e y > < / D i a g r a m O b j e c t K e y > < D i a g r a m O b j e c t K e y > < K e y > T a b l e s \ C a l e n d e r \ C o l u m n s \ W e e k e n d < / K e y > < / D i a g r a m O b j e c t K e y > < D i a g r a m O b j e c t K e y > < K e y > T a b l e s \ C a l e n d e r \ C o l u m n s \ Q u a r t e r < / K e y > < / D i a g r a m O b j e c t K e y > < D i a g r a m O b j e c t K e y > < K e y > T a b l e s \ C a l e n d e r \ H i e r a r c h i e s \ D a t u m s h i e r a r c h i e < / K e y > < / D i a g r a m O b j e c t K e y > < D i a g r a m O b j e c t K e y > < K e y > T a b l e s \ C a l e n d e r \ H i e r a r c h i e s \ D a t u m s h i e r a r c h i e \ L e v e l s \ J a h r < / K e y > < / D i a g r a m O b j e c t K e y > < D i a g r a m O b j e c t K e y > < K e y > T a b l e s \ C a l e n d e r \ H i e r a r c h i e s \ D a t u m s h i e r a r c h i e \ L e v e l s \ M o n a t < / K e y > < / D i a g r a m O b j e c t K e y > < D i a g r a m O b j e c t K e y > < K e y > T a b l e s \ C a l e n d e r \ H i e r a r c h i e s \ D a t u m s h i e r a r c h i e \ L e v e l s \ D a t e C o l u m n < / K e y > < / D i a g r a m O b j e c t K e y > < D i a g r a m O b j e c t K e y > < K e y > T a b l e s \ S l i c e r T a b l e < / K e y > < / D i a g r a m O b j e c t K e y > < D i a g r a m O b j e c t K e y > < K e y > T a b l e s \ S l i c e r T a b l e \ C o l u m n s \ M e a s u r e < / K e y > < / D i a g r a m O b j e c t K e y > < D i a g r a m O b j e c t K e y > < K e y > T a b l e s \ S l i c e r T a b l e \ M e a s u r e s \ D y n a m i c M e a s u r e < / K e y > < / D i a g r a m O b j e c t K e y > < D i a g r a m O b j e c t K e y > < K e y > T a b l e s \ S l i c e r T a b l e \ M e a s u r e s \ M e a s u r e   1 < / K e y > < / D i a g r a m O b j e c t K e y > < D i a g r a m O b j e c t K e y > < K e y > R e l a t i o n s h i p s \ & l t ; T a b l e s \ O r d e r   D e t a i l s \ C o l u m n s \ P r o d u c t I D & g t ; - & l t ; T a b l e s \ P r o d u c t s \ C o l u m n s \ P r o d u c t   I D & g t ; < / K e y > < / D i a g r a m O b j e c t K e y > < D i a g r a m O b j e c t K e y > < K e y > R e l a t i o n s h i p s \ & l t ; T a b l e s \ O r d e r   D e t a i l s \ C o l u m n s \ P r o d u c t I D & g t ; - & l t ; T a b l e s \ P r o d u c t s \ C o l u m n s \ P r o d u c t   I D & g t ; \ F K < / K e y > < / D i a g r a m O b j e c t K e y > < D i a g r a m O b j e c t K e y > < K e y > R e l a t i o n s h i p s \ & l t ; T a b l e s \ O r d e r   D e t a i l s \ C o l u m n s \ P r o d u c t I D & g t ; - & l t ; T a b l e s \ P r o d u c t s \ C o l u m n s \ P r o d u c t   I D & g t ; \ P K < / K e y > < / D i a g r a m O b j e c t K e y > < D i a g r a m O b j e c t K e y > < K e y > R e l a t i o n s h i p s \ & l t ; T a b l e s \ O r d e r   D e t a i l s \ C o l u m n s \ P r o d u c t I D & g t ; - & l t ; T a b l e s \ P r o d u c t s \ C o l u m n s \ P r o d u c t   I D & g t ; \ C r o s s F i l t e r < / K e y > < / D i a g r a m O b j e c t K e y > < D i a g r a m O b j e c t K e y > < K e y > R e l a t i o n s h i p s \ & l t ; T a b l e s \ O r d e r   D e t a i l s \ C o l u m n s \ S a l e s O r d e r I D & g t ; - & l t ; T a b l e s \ O r d e r s \ C o l u m n s \ S a l e s O r d e r I D & g t ; < / K e y > < / D i a g r a m O b j e c t K e y > < D i a g r a m O b j e c t K e y > < K e y > R e l a t i o n s h i p s \ & l t ; T a b l e s \ O r d e r   D e t a i l s \ C o l u m n s \ S a l e s O r d e r I D & g t ; - & l t ; T a b l e s \ O r d e r s \ C o l u m n s \ S a l e s O r d e r I D & g t ; \ F K < / K e y > < / D i a g r a m O b j e c t K e y > < D i a g r a m O b j e c t K e y > < K e y > R e l a t i o n s h i p s \ & l t ; T a b l e s \ O r d e r   D e t a i l s \ C o l u m n s \ S a l e s O r d e r I D & g t ; - & l t ; T a b l e s \ O r d e r s \ C o l u m n s \ S a l e s O r d e r I D & g t ; \ P K < / K e y > < / D i a g r a m O b j e c t K e y > < D i a g r a m O b j e c t K e y > < K e y > R e l a t i o n s h i p s \ & l t ; T a b l e s \ O r d e r   D e t a i l s \ C o l u m n s \ S a l e s O r d e r I D & g t ; - & l t ; T a b l e s \ O r d e r s \ C o l u m n s \ S a l e s O r d e r I D & g t ; \ C r o s s F i l t e r < / K e y > < / D i a g r a m O b j e c t K e y > < D i a g r a m O b j e c t K e y > < K e y > R e l a t i o n s h i p s \ & l t ; T a b l e s \ O r d e r s \ C o l u m n s \ C u s t o m e r I D & g t ; - & l t ; T a b l e s \ C u s t o m e r s \ C o l u m n s \ C u s t o m e r I D & g t ; < / K e y > < / D i a g r a m O b j e c t K e y > < D i a g r a m O b j e c t K e y > < K e y > R e l a t i o n s h i p s \ & l t ; T a b l e s \ O r d e r s \ C o l u m n s \ C u s t o m e r I D & g t ; - & l t ; T a b l e s \ C u s t o m e r s \ C o l u m n s \ C u s t o m e r I D & g t ; \ F K < / K e y > < / D i a g r a m O b j e c t K e y > < D i a g r a m O b j e c t K e y > < K e y > R e l a t i o n s h i p s \ & l t ; T a b l e s \ O r d e r s \ C o l u m n s \ C u s t o m e r I D & g t ; - & l t ; T a b l e s \ C u s t o m e r s \ C o l u m n s \ C u s t o m e r I D & g t ; \ P K < / K e y > < / D i a g r a m O b j e c t K e y > < D i a g r a m O b j e c t K e y > < K e y > R e l a t i o n s h i p s \ & l t ; T a b l e s \ O r d e r s \ C o l u m n s \ C u s t o m e r I D & g t ; - & l t ; T a b l e s \ C u s t o m e r s \ C o l u m n s \ C u s t o m e r I D & g t ; \ C r o s s F i l t e r < / K e y > < / D i a g r a m O b j e c t K e y > < D i a g r a m O b j e c t K e y > < K e y > R e l a t i o n s h i p s \ & l t ; T a b l e s \ O r d e r s \ C o l u m n s \ O r d e r   D a t e & g t ; - & l t ; T a b l e s \ C a l e n d e r \ C o l u m n s \ D a t e & g t ; < / K e y > < / D i a g r a m O b j e c t K e y > < D i a g r a m O b j e c t K e y > < K e y > R e l a t i o n s h i p s \ & l t ; T a b l e s \ O r d e r s \ C o l u m n s \ O r d e r   D a t e & g t ; - & l t ; T a b l e s \ C a l e n d e r \ C o l u m n s \ D a t e & g t ; \ F K < / K e y > < / D i a g r a m O b j e c t K e y > < D i a g r a m O b j e c t K e y > < K e y > R e l a t i o n s h i p s \ & l t ; T a b l e s \ O r d e r s \ C o l u m n s \ O r d e r   D a t e & g t ; - & l t ; T a b l e s \ C a l e n d e r \ C o l u m n s \ D a t e & g t ; \ P K < / K e y > < / D i a g r a m O b j e c t K e y > < D i a g r a m O b j e c t K e y > < K e y > R e l a t i o n s h i p s \ & l t ; T a b l e s \ O r d e r s \ C o l u m n s \ O r d e r   D a t e & g t ; - & l t ; T a b l e s \ C a l e n d e r \ C o l u m n s \ D a t e & g t ; \ C r o s s F i l t e r < / K e y > < / D i a g r a m O b j e c t K e y > < D i a g r a m O b j e c t K e y > < K e y > R e l a t i o n s h i p s \ & l t ; T a b l e s \ C u s t o m e r s \ C o l u m n s \ S t a t e I D & g t ; - & l t ; T a b l e s \ S t a t e s \ C o l u m n s \ I D & g t ; < / K e y > < / D i a g r a m O b j e c t K e y > < D i a g r a m O b j e c t K e y > < K e y > R e l a t i o n s h i p s \ & l t ; T a b l e s \ C u s t o m e r s \ C o l u m n s \ S t a t e I D & g t ; - & l t ; T a b l e s \ S t a t e s \ C o l u m n s \ I D & g t ; \ F K < / K e y > < / D i a g r a m O b j e c t K e y > < D i a g r a m O b j e c t K e y > < K e y > R e l a t i o n s h i p s \ & l t ; T a b l e s \ C u s t o m e r s \ C o l u m n s \ S t a t e I D & g t ; - & l t ; T a b l e s \ S t a t e s \ C o l u m n s \ I D & g t ; \ P K < / K e y > < / D i a g r a m O b j e c t K e y > < D i a g r a m O b j e c t K e y > < K e y > R e l a t i o n s h i p s \ & l t ; T a b l e s \ C u s t o m e r s \ C o l u m n s \ S t a t e I D & g t ; - & l t ; T a b l e s \ S t a t e s \ C o l u m n s \ I D & g t ; \ C r o s s F i l t e r < / K e y > < / D i a g r a m O b j e c t K e y > < D i a g r a m O b j e c t K e y > < K e y > R e l a t i o n s h i p s \ & l t ; T a b l e s \ S t a t e s \ C o l u m n s \ R e g i o n I D & g t ; - & l t ; T a b l e s \ R e g i o n s \ C o l u m n s \ I D & g t ; < / K e y > < / D i a g r a m O b j e c t K e y > < D i a g r a m O b j e c t K e y > < K e y > R e l a t i o n s h i p s \ & l t ; T a b l e s \ S t a t e s \ C o l u m n s \ R e g i o n I D & g t ; - & l t ; T a b l e s \ R e g i o n s \ C o l u m n s \ I D & g t ; \ F K < / K e y > < / D i a g r a m O b j e c t K e y > < D i a g r a m O b j e c t K e y > < K e y > R e l a t i o n s h i p s \ & l t ; T a b l e s \ S t a t e s \ C o l u m n s \ R e g i o n I D & g t ; - & l t ; T a b l e s \ R e g i o n s \ C o l u m n s \ I D & g t ; \ P K < / K e y > < / D i a g r a m O b j e c t K e y > < D i a g r a m O b j e c t K e y > < K e y > R e l a t i o n s h i p s \ & l t ; T a b l e s \ S t a t e s \ C o l u m n s \ R e g i o n I D & g t ; - & l t ; T a b l e s \ R e g i o n s \ C o l u m n s \ I D & g t ; \ C r o s s F i l t e r < / K e y > < / D i a g r a m O b j e c t K e y > < D i a g r a m O b j e c t K e y > < K e y > R e l a t i o n s h i p s \ & l t ; T a b l e s \ S e r v i c e   C a l l s \ C o l u m n s \ C u s t o m e r I D & g t ; - & l t ; T a b l e s \ C u s t o m e r s \ C o l u m n s \ C u s t o m e r I D & g t ; < / K e y > < / D i a g r a m O b j e c t K e y > < D i a g r a m O b j e c t K e y > < K e y > R e l a t i o n s h i p s \ & l t ; T a b l e s \ S e r v i c e   C a l l s \ C o l u m n s \ C u s t o m e r I D & g t ; - & l t ; T a b l e s \ C u s t o m e r s \ C o l u m n s \ C u s t o m e r I D & g t ; \ F K < / K e y > < / D i a g r a m O b j e c t K e y > < D i a g r a m O b j e c t K e y > < K e y > R e l a t i o n s h i p s \ & l t ; T a b l e s \ S e r v i c e   C a l l s \ C o l u m n s \ C u s t o m e r I D & g t ; - & l t ; T a b l e s \ C u s t o m e r s \ C o l u m n s \ C u s t o m e r I D & g t ; \ P K < / K e y > < / D i a g r a m O b j e c t K e y > < D i a g r a m O b j e c t K e y > < K e y > R e l a t i o n s h i p s \ & l t ; T a b l e s \ S e r v i c e   C a l l s \ C o l u m n s \ C u s t o m e r I D & g t ; - & l t ; T a b l e s \ C u s t o m e r s \ C o l u m n s \ C u s t o m e r I D & g t ; \ C r o s s F i l t e r < / K e y > < / D i a g r a m O b j e c t K e y > < D i a g r a m O b j e c t K e y > < K e y > R e l a t i o n s h i p s \ & l t ; T a b l e s \ S e r v i c e   C a l l s \ C o l u m n s \ P r o d u c t I D & g t ; - & l t ; T a b l e s \ P r o d u c t s \ C o l u m n s \ P r o d u c t   I D & g t ; < / K e y > < / D i a g r a m O b j e c t K e y > < D i a g r a m O b j e c t K e y > < K e y > R e l a t i o n s h i p s \ & l t ; T a b l e s \ S e r v i c e   C a l l s \ C o l u m n s \ P r o d u c t I D & g t ; - & l t ; T a b l e s \ P r o d u c t s \ C o l u m n s \ P r o d u c t   I D & g t ; \ F K < / K e y > < / D i a g r a m O b j e c t K e y > < D i a g r a m O b j e c t K e y > < K e y > R e l a t i o n s h i p s \ & l t ; T a b l e s \ S e r v i c e   C a l l s \ C o l u m n s \ P r o d u c t I D & g t ; - & l t ; T a b l e s \ P r o d u c t s \ C o l u m n s \ P r o d u c t   I D & g t ; \ P K < / K e y > < / D i a g r a m O b j e c t K e y > < D i a g r a m O b j e c t K e y > < K e y > R e l a t i o n s h i p s \ & l t ; T a b l e s \ S e r v i c e   C a l l s \ C o l u m n s \ P r o d u c t I D & g t ; - & l t ; T a b l e s \ P r o d u c t s \ C o l u m n s \ P r o d u c t   I D & g t ; \ C r o s s F i l t e r < / K e y > < / D i a g r a m O b j e c t K e y > < D i a g r a m O b j e c t K e y > < K e y > R e l a t i o n s h i p s \ & l t ; T a b l e s \ S e r v i c e   C a l l s \ C o l u m n s \ C a l l D a t e & g t ; - & l t ; T a b l e s \ C a l e n d e r \ C o l u m n s \ D a t e & g t ; < / K e y > < / D i a g r a m O b j e c t K e y > < D i a g r a m O b j e c t K e y > < K e y > R e l a t i o n s h i p s \ & l t ; T a b l e s \ S e r v i c e   C a l l s \ C o l u m n s \ C a l l D a t e & g t ; - & l t ; T a b l e s \ C a l e n d e r \ C o l u m n s \ D a t e & g t ; \ F K < / K e y > < / D i a g r a m O b j e c t K e y > < D i a g r a m O b j e c t K e y > < K e y > R e l a t i o n s h i p s \ & l t ; T a b l e s \ S e r v i c e   C a l l s \ C o l u m n s \ C a l l D a t e & g t ; - & l t ; T a b l e s \ C a l e n d e r \ C o l u m n s \ D a t e & g t ; \ P K < / K e y > < / D i a g r a m O b j e c t K e y > < D i a g r a m O b j e c t K e y > < K e y > R e l a t i o n s h i p s \ & l t ; T a b l e s \ S e r v i c e   C a l l s \ C o l u m n s \ C a l l D a t e & g t ; - & l t ; T a b l e s \ C a l e n d e r \ C o l u m n s \ D a t e & g t ; \ C r o s s F i l t e r < / K e y > < / D i a g r a m O b j e c t K e y > < / A l l K e y s > < S e l e c t e d K e y s > < D i a g r a m O b j e c t K e y > < K e y > T a b l e s \ S l i c e r T a b l e 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 C a l e n d e r < / K e y > < / a : K e y > < a : V a l u e   i : t y p e = " D i a g r a m D i s p l a y V i e w S t a t e I D i a g r a m A c t i o n " / > < / a : K e y V a l u e O f D i a g r a m O b j e c t K e y a n y T y p e z b w N T n L X > < a : K e y V a l u e O f D i a g r a m O b j e c t K e y a n y T y p e z b w N T n L X > < a : K e y > < K e y > A c t i o n s \ A d d   t o   h i e r a r c h y   F o r   & l t ; T a b l e s \ C a l e n d e r \ H i e r a r c h i e s \ D a t u m s h i e r a r c h i e & g t ; < / K e y > < / a : K e y > < a : V a l u e   i : t y p e = " D i a g r a m D i s p l a y V i e w S t a t e I D i a g r a m A c t i o n " / > < / a : K e y V a l u e O f D i a g r a m O b j e c t K e y a n y T y p e z b w N T n L X > < a : K e y V a l u e O f D i a g r a m O b j e c t K e y a n y T y p e z b w N T n L X > < a : K e y > < K e y > A c t i o n s \ M o v e   t o   a   H i e r a r c h y   i n   T a b l e   C a l e n d e r < / K e y > < / a : K e y > < a : V a l u e   i : t y p e = " D i a g r a m D i s p l a y V i e w S t a t e I D i a g r a m A c t i o n " / > < / a : K e y V a l u e O f D i a g r a m O b j e c t K e y a n y T y p e z b w N T n L X > < a : K e y V a l u e O f D i a g r a m O b j e c t K e y a n y T y p e z b w N T n L X > < a : K e y > < K e y > A c t i o n s \ M o v e   i n t o   h i e r a r c h y   F o r   & l t ; T a b l e s \ C a l e n d e r \ H i e r a r c h i e s \ D a t u m s h i e r a r c h i e & g t ; 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  D e t a i l s & g t ; 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 T a g s \ T a b l e s \ & l t ; T a b l e s \ S t a t e s & g t ; < / K e y > < / a : K e y > < a : V a l u e   i : t y p e = " D i a g r a m D i s p l a y T a g V i e w S t a t e " > < I s N o t F i l t e r e d O u t > t r u e < / I s N o t F i l t e r e d O u t > < / a : V a l u e > < / a : K e y V a l u e O f D i a g r a m O b j e c t K e y a n y T y p e z b w N T n L X > < a : K e y V a l u e O f D i a g r a m O b j e c t K e y a n y T y p e z b w N T n L X > < a : K e y > < K e y > D y n a m i c   T a g s \ T a b l e s \ & l t ; T a b l e s \ R e g i o n s & g t ; < / K e y > < / a : K e y > < a : V a l u e   i : t y p e = " D i a g r a m D i s p l a y T a g V i e w S t a t e " > < I s N o t F i l t e r e d O u t > t r u e < / I s N o t F i l t e r e d O u t > < / a : V a l u e > < / a : K e y V a l u e O f D i a g r a m O b j e c t K e y a n y T y p e z b w N T n L X > < a : K e y V a l u e O f D i a g r a m O b j e c t K e y a n y T y p e z b w N T n L X > < a : K e y > < K e y > D y n a m i c   T a g s \ T a b l e s \ & l t ; T a b l e s \ S e r v i c e   C a l l s & g t ; 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 T a g s \ H i e r a r c h i e s \ & l t ; T a b l e s \ C a l e n d e r \ H i e r a r c h i e s \ D a t u m s h i e r a r c h i e & g t ; < / K e y > < / a : K e y > < a : V a l u e   i : t y p e = " D i a g r a m D i s p l a y T a g V i e w S t a t e " > < I s N o t F i l t e r e d O u t > t r u e < / I s N o t F i l t e r e d O u t > < / a : V a l u e > < / a : K e y V a l u e O f D i a g r a m O b j e c t K e y a n y T y p e z b w N T n L X > < a : K e y V a l u e O f D i a g r a m O b j e c t K e y a n y T y p e z b w N T n L X > < a : K e y > < K e y > D y n a m i c   T a g s \ T a b l e s \ & l t ; T a b l e s \ S l i c e r T a b l e & g t ; < / K e y > < / a : K e y > < a : V a l u e   i : t y p e = " D i a g r a m D i s p l a y T a g V i e w S t a t e " > < I s N o t F i l t e r e d O u t > t r u e < / I s N o t F i l t e r e d O u t > < / a : V a l u e > < / a : K e y V a l u e O f D i a g r a m O b j e c t K e y a n y T y p e z b w N T n L X > < a : K e y V a l u e O f D i a g r a m O b j e c t K e y a n y T y p e z b w N T n L X > < a : K e y > < K e y > T a b l e s \ O r d e r   D e t a i l s < / K e y > < / a : K e y > < a : V a l u e   i : t y p e = " D i a g r a m D i s p l a y N o d e V i e w S t a t e " > < H e i g h t > 1 9 0 < / H e i g h t > < I s E x p a n d e d > t r u e < / I s E x p a n d e d > < L a y e d O u t > t r u e < / L a y e d O u t > < L e f t > 9 3 1 . 0 9 6 1 8 9 4 3 2 3 3 4 0 9 < / L e f t > < T a b I n d e x > 4 < / T a b I n d e x > < T o p > 1 7 5 < / T o p > < W i d t h > 2 0 0 < / W i d t h > < / a : V a l u e > < / a : K e y V a l u e O f D i a g r a m O b j e c t K e y a n y T y p e z b w N T n L X > < a : K e y V a l u e O f D i a g r a m O b j e c t K e y a n y T y p e z b w N T n L X > < a : K e y > < K e y > T a b l e s \ O r d e r   D e t a i l s \ C o l u m n s \ S a l e s O r d e r D e t a i l I D < / K e y > < / a : K e y > < a : V a l u e   i : t y p e = " D i a g r a m D i s p l a y N o d e V i e w S t a t e " > < H e i g h t > 1 5 0 < / H e i g h t > < I s E x p a n d e d > t r u e < / I s E x p a n d e d > < W i d t h > 2 0 0 < / W i d t h > < / a : V a l u e > < / a : K e y V a l u e O f D i a g r a m O b j e c t K e y a n y T y p e z b w N T n L X > < a : K e y V a l u e O f D i a g r a m O b j e c t K e y a n y T y p e z b w N T n L X > < a : K e y > < K e y > T a b l e s \ O r d e r   D e t a i l s \ C o l u m n s \ S a l e s O r d e r I D < / K e y > < / a : K e y > < a : V a l u e   i : t y p e = " D i a g r a m D i s p l a y N o d e V i e w S t a t e " > < H e i g h t > 1 5 0 < / H e i g h t > < I s E x p a n d e d > t r u e < / I s E x p a n d e d > < W i d t h > 2 0 0 < / W i d t h > < / a : V a l u e > < / a : K e y V a l u e O f D i a g r a m O b j e c t K e y a n y T y p e z b w N T n L X > < a : K e y V a l u e O f D i a g r a m O b j e c t K e y a n y T y p e z b w N T n L X > < a : K e y > < K e y > T a b l e s \ O r d e r   D e t a i l s \ C o l u m n s \ P r o d u c t I D < / K e y > < / a : K e y > < a : V a l u e   i : t y p e = " D i a g r a m D i s p l a y N o d e V i e w S t a t e " > < H e i g h t > 1 5 0 < / H e i g h t > < I s E x p a n d e d > t r u e < / I s E x p a n d e d > < W i d t h > 2 0 0 < / W i d t h > < / a : V a l u e > < / a : K e y V a l u e O f D i a g r a m O b j e c t K e y a n y T y p e z b w N T n L X > < a : K e y V a l u e O f D i a g r a m O b j e c t K e y a n y T y p e z b w N T n L X > < a : K e y > < K e y > T a b l e s \ O r d e r   D e t a i l s \ C o l u m n s \ U n i t P r i c e < / K e y > < / a : K e y > < a : V a l u e   i : t y p e = " D i a g r a m D i s p l a y N o d e V i e w S t a t e " > < H e i g h t > 1 5 0 < / H e i g h t > < I s E x p a n d e d > t r u e < / I s E x p a n d e d > < W i d t h > 2 0 0 < / W i d t h > < / a : V a l u e > < / a : K e y V a l u e O f D i a g r a m O b j e c t K e y a n y T y p e z b w N T n L X > < a : K e y V a l u e O f D i a g r a m O b j e c t K e y a n y T y p e z b w N T n L X > < a : K e y > < K e y > T a b l e s \ O r d e r   D e t a i l s \ C o l u m n s \ O r d e r Q t y < / K e y > < / a : K e y > < a : V a l u e   i : t y p e = " D i a g r a m D i s p l a y N o d e V i e w S t a t e " > < H e i g h t > 1 5 0 < / H e i g h t > < I s E x p a n d e d > t r u e < / I s E x p a n d e d > < W i d t h > 2 0 0 < / W i d t h > < / a : V a l u e > < / a : K e y V a l u e O f D i a g r a m O b j e c t K e y a n y T y p e z b w N T n L X > < a : K e y V a l u e O f D i a g r a m O b j e c t K e y a n y T y p e z b w N T n L X > < a : K e y > < K e y > T a b l e s \ O r d e r   D e t a i l s \ M e a s u r e s \ S u m m e   v o n   P r o d u c t I D < / K e y > < / a : K e y > < a : V a l u e   i : t y p e = " D i a g r a m D i s p l a y N o d e V i e w S t a t e " > < H e i g h t > 1 5 0 < / H e i g h t > < I s E x p a n d e d > t r u e < / I s E x p a n d e d > < W i d t h > 2 0 0 < / W i d t h > < / a : V a l u e > < / a : K e y V a l u e O f D i a g r a m O b j e c t K e y a n y T y p e z b w N T n L X > < a : K e y V a l u e O f D i a g r a m O b j e c t K e y a n y T y p e z b w N T n L X > < a : K e y > < K e y > T a b l e s \ O r d e r   D e t a i l s \ S u m m e   v o n   P r o d u c t I D \ A d d i t i o n a l   I n f o \ I m p l i z i t e s   M e a s u r e < / K e y > < / a : K e y > < a : V a l u e   i : t y p e = " D i a g r a m D i s p l a y V i e w S t a t e I D i a g r a m T a g A d d i t i o n a l I n f o " / > < / a : K e y V a l u e O f D i a g r a m O b j e c t K e y a n y T y p e z b w N T n L X > < a : K e y V a l u e O f D i a g r a m O b j e c t K e y a n y T y p e z b w N T n L X > < a : K e y > < K e y > T a b l e s \ O r d e r   D e t a i l s \ M e a s u r e s \ S u m m e   v o n   O r d e r Q t y < / K e y > < / a : K e y > < a : V a l u e   i : t y p e = " D i a g r a m D i s p l a y N o d e V i e w S t a t e " > < H e i g h t > 1 5 0 < / H e i g h t > < I s E x p a n d e d > t r u e < / I s E x p a n d e d > < W i d t h > 2 0 0 < / W i d t h > < / a : V a l u e > < / a : K e y V a l u e O f D i a g r a m O b j e c t K e y a n y T y p e z b w N T n L X > < a : K e y V a l u e O f D i a g r a m O b j e c t K e y a n y T y p e z b w N T n L X > < a : K e y > < K e y > T a b l e s \ O r d e r   D e t a i l s \ S u m m e   v o n   O r d e r Q t y \ A d d i t i o n a l   I n f o \ I m p l i z i t e s   M e a s u r e < / K e y > < / a : K e y > < a : V a l u e   i : t y p e = " D i a g r a m D i s p l a y V i e w S t a t e I D i a g r a m T a g A d d i t i o n a l I n f o " / > < / a : K e y V a l u e O f D i a g r a m O b j e c t K e y a n y T y p e z b w N T n L X > < a : K e y V a l u e O f D i a g r a m O b j e c t K e y a n y T y p e z b w N T n L X > < a : K e y > < K e y > T a b l e s \ O r d e r   D e t a i l s \ M e a s u r e s \ S u m m e   v o n   S a l e s O r d e r D e t a i l I D < / K e y > < / a : K e y > < a : V a l u e   i : t y p e = " D i a g r a m D i s p l a y N o d e V i e w S t a t e " > < H e i g h t > 1 5 0 < / H e i g h t > < I s E x p a n d e d > t r u e < / I s E x p a n d e d > < W i d t h > 2 0 0 < / W i d t h > < / a : V a l u e > < / a : K e y V a l u e O f D i a g r a m O b j e c t K e y a n y T y p e z b w N T n L X > < a : K e y V a l u e O f D i a g r a m O b j e c t K e y a n y T y p e z b w N T n L X > < a : K e y > < K e y > T a b l e s \ O r d e r   D e t a i l s \ S u m m e   v o n   S a l e s O r d e r D e t a i l I D \ A d d i t i o n a l   I n f o \ I m p l i z i t e s   M e a s u r e < / K e y > < / a : K e y > < a : V a l u e   i : t y p e = " D i a g r a m D i s p l a y V i e w S t a t e I D i a g r a m T a g A d d i t i o n a l I n f o " / > < / a : K e y V a l u e O f D i a g r a m O b j e c t K e y a n y T y p e z b w N T n L X > < a : K e y V a l u e O f D i a g r a m O b j e c t K e y a n y T y p e z b w N T n L X > < a : K e y > < K e y > T a b l e s \ O r d e r   D e t a i l s \ M e a s u r e s \ A n z a h l   v o n   S a l e s O r d e r D e t a i l I D < / K e y > < / a : K e y > < a : V a l u e   i : t y p e = " D i a g r a m D i s p l a y N o d e V i e w S t a t e " > < H e i g h t > 1 5 0 < / H e i g h t > < I s E x p a n d e d > t r u e < / I s E x p a n d e d > < W i d t h > 2 0 0 < / W i d t h > < / a : V a l u e > < / a : K e y V a l u e O f D i a g r a m O b j e c t K e y a n y T y p e z b w N T n L X > < a : K e y V a l u e O f D i a g r a m O b j e c t K e y a n y T y p e z b w N T n L X > < a : K e y > < K e y > T a b l e s \ O r d e r   D e t a i l s \ A n z a h l   v o n   S a l e s O r d e r D e t a i l I D \ A d d i t i o n a l   I n f o \ I m p l i z i t e s   M e a s u r e < / K e y > < / a : K e y > < a : V a l u e   i : t y p e = " D i a g r a m D i s p l a y V i e w S t a t e I D i a g r a m T a g A d d i t i o n a l I n f o " / > < / a : K e y V a l u e O f D i a g r a m O b j e c t K e y a n y T y p e z b w N T n L X > < a : K e y V a l u e O f D i a g r a m O b j e c t K e y a n y T y p e z b w N T n L X > < a : K e y > < K e y > T a b l e s \ O r d e r   D e t a i l s \ M e a s u r e s \ S u m m e   v o n   U n i t P r i c e < / K e y > < / a : K e y > < a : V a l u e   i : t y p e = " D i a g r a m D i s p l a y N o d e V i e w S t a t e " > < H e i g h t > 1 5 0 < / H e i g h t > < I s E x p a n d e d > t r u e < / I s E x p a n d e d > < W i d t h > 2 0 0 < / W i d t h > < / a : V a l u e > < / a : K e y V a l u e O f D i a g r a m O b j e c t K e y a n y T y p e z b w N T n L X > < a : K e y V a l u e O f D i a g r a m O b j e c t K e y a n y T y p e z b w N T n L X > < a : K e y > < K e y > T a b l e s \ O r d e r   D e t a i l s \ S u m m e   v o n   U n i t P r i c e \ A d d i t i o n a l   I n f o \ I m p l i z i t e s   M e a s u r e < / K e y > < / a : K e y > < a : V a l u e   i : t y p e = " D i a g r a m D i s p l a y V i e w S t a t e I D i a g r a m T a g A d d i t i o n a l I n f o " / > < / a : K e y V a l u e O f D i a g r a m O b j e c t K e y a n y T y p e z b w N T n L X > < a : K e y V a l u e O f D i a g r a m O b j e c t K e y a n y T y p e z b w N T n L X > < a : K e y > < K e y > T a b l e s \ O r d e r   D e t a i l s \ M e a s u r e s \ R e v e n u e < / K e y > < / a : K e y > < a : V a l u e   i : t y p e = " D i a g r a m D i s p l a y N o d e V i e w S t a t e " > < H e i g h t > 1 5 0 < / H e i g h t > < I s E x p a n d e d > t r u e < / I s E x p a n d e d > < W i d t h > 2 0 0 < / W i d t h > < / a : V a l u e > < / a : K e y V a l u e O f D i a g r a m O b j e c t K e y a n y T y p e z b w N T n L X > < a : K e y V a l u e O f D i a g r a m O b j e c t K e y a n y T y p e z b w N T n L X > < a : K e y > < K e y > T a b l e s \ O r d e r   D e t a i l s \ M e a s u r e s \ #   L i n e   I t e m s   S o l d < / K e y > < / a : K e y > < a : V a l u e   i : t y p e = " D i a g r a m D i s p l a y N o d e V i e w S t a t e " > < H e i g h t > 1 5 0 < / H e i g h t > < I s E x p a n d e d > t r u e < / I s E x p a n d e d > < W i d t h > 2 0 0 < / W i d t h > < / a : V a l u e > < / a : K e y V a l u e O f D i a g r a m O b j e c t K e y a n y T y p e z b w N T n L X > < a : K e y V a l u e O f D i a g r a m O b j e c t K e y a n y T y p e z b w N T n L X > < a : K e y > < K e y > T a b l e s \ O r d e r   D e t a i l s \ M e a s u r e s \ U m b r e l l a   R e v e n u e < / K e y > < / a : K e y > < a : V a l u e   i : t y p e = " D i a g r a m D i s p l a y N o d e V i e w S t a t e " > < H e i g h t > 1 5 0 < / H e i g h t > < I s E x p a n d e d > t r u e < / I s E x p a n d e d > < W i d t h > 2 0 0 < / W i d t h > < / a : V a l u e > < / a : K e y V a l u e O f D i a g r a m O b j e c t K e y a n y T y p e z b w N T n L X > < a : K e y V a l u e O f D i a g r a m O b j e c t K e y a n y T y p e z b w N T n L X > < a : K e y > < K e y > T a b l e s \ O r d e r   D e t a i l s \ M e a s u r e s \ L C M   R e v e n u e < / K e y > < / a : K e y > < a : V a l u e   i : t y p e = " D i a g r a m D i s p l a y N o d e V i e w S t a t e " > < H e i g h t > 1 5 0 < / H e i g h t > < I s E x p a n d e d > t r u e < / I s E x p a n d e d > < W i d t h > 2 0 0 < / W i d t h > < / a : V a l u e > < / a : K e y V a l u e O f D i a g r a m O b j e c t K e y a n y T y p e z b w N T n L X > < a : K e y V a l u e O f D i a g r a m O b j e c t K e y a n y T y p e z b w N T n L X > < a : K e y > < K e y > T a b l e s \ O r d e r   D e t a i l s \ M e a s u r e s \ L C M   R e v e n u e   % < / K e y > < / a : K e y > < a : V a l u e   i : t y p e = " D i a g r a m D i s p l a y N o d e V i e w S t a t e " > < H e i g h t > 1 5 0 < / H e i g h t > < I s E x p a n d e d > t r u e < / I s E x p a n d e d > < W i d t h > 2 0 0 < / W i d t h > < / a : V a l u e > < / a : K e y V a l u e O f D i a g r a m O b j e c t K e y a n y T y p e z b w N T n L X > < a : K e y V a l u e O f D i a g r a m O b j e c t K e y a n y T y p e z b w N T n L X > < a : K e y > < K e y > T a b l e s \ O r d e r   D e t a i l s \ M e a s u r e s \ L C M   R e v e n u e   S o u t h   A t l a n t i c < / K e y > < / a : K e y > < a : V a l u e   i : t y p e = " D i a g r a m D i s p l a y N o d e V i e w S t a t e " > < H e i g h t > 1 5 0 < / H e i g h t > < I s E x p a n d e d > t r u e < / I s E x p a n d e d > < W i d t h > 2 0 0 < / W i d t h > < / a : V a l u e > < / a : K e y V a l u e O f D i a g r a m O b j e c t K e y a n y T y p e z b w N T n L X > < a : K e y V a l u e O f D i a g r a m O b j e c t K e y a n y T y p e z b w N T n L X > < a : K e y > < K e y > T a b l e s \ O r d e r   D e t a i l s \ M e a s u r e s \ R e v e n u e   Y T D < / K e y > < / a : K e y > < a : V a l u e   i : t y p e = " D i a g r a m D i s p l a y N o d e V i e w S t a t e " > < H e i g h t > 1 5 0 < / H e i g h t > < I s E x p a n d e d > t r u e < / I s E x p a n d e d > < W i d t h > 2 0 0 < / W i d t h > < / a : V a l u e > < / a : K e y V a l u e O f D i a g r a m O b j e c t K e y a n y T y p e z b w N T n L X > < a : K e y V a l u e O f D i a g r a m O b j e c t K e y a n y T y p e z b w N T n L X > < a : K e y > < K e y > T a b l e s \ O r d e r   D e t a i l s \ M e a s u r e s \ R e v e n u e   P r e v   Y e a r < / K e y > < / a : K e y > < a : V a l u e   i : t y p e = " D i a g r a m D i s p l a y N o d e V i e w S t a t e " > < H e i g h t > 1 5 0 < / H e i g h t > < I s E x p a n d e d > t r u e < / I s E x p a n d e d > < W i d t h > 2 0 0 < / W i d t h > < / a : V a l u e > < / a : K e y V a l u e O f D i a g r a m O b j e c t K e y a n y T y p e z b w N T n L X > < a : K e y V a l u e O f D i a g r a m O b j e c t K e y a n y T y p e z b w N T n L X > < a : K e y > < K e y > T a b l e s \ O r d e r   D e t a i l s \ M e a s u r e s \ Y O Y   R e v e n u e   D e l t a < / K e y > < / a : K e y > < a : V a l u e   i : t y p e = " D i a g r a m D i s p l a y N o d e V i e w S t a t e " > < H e i g h t > 1 5 0 < / H e i g h t > < I s E x p a n d e d > t r u e < / I s E x p a n d e d > < W i d t h > 2 0 0 < / W i d t h > < / a : V a l u e > < / a : K e y V a l u e O f D i a g r a m O b j e c t K e y a n y T y p e z b w N T n L X > < a : K e y V a l u e O f D i a g r a m O b j e c t K e y a n y T y p e z b w N T n L X > < a : K e y > < K e y > T a b l e s \ O r d e r   D e t a i l s \ M e a s u r e s \ R e v e n u e   -   3   M o n t h   M o v i n g   A v e r a g e < / K e y > < / a : K e y > < a : V a l u e   i : t y p e = " D i a g r a m D i s p l a y N o d e V i e w S t a t e " > < H e i g h t > 1 5 0 < / H e i g h t > < I s E x p a n d e d > t r u e < / I s E x p a n d e d > < W i d t h > 2 0 0 < / W i d t h > < / a : V a l u e > < / a : K e y V a l u e O f D i a g r a m O b j e c t K e y a n y T y p e z b w N T n L X > < a : K e y V a l u e O f D i a g r a m O b j e c t K e y a n y T y p e z b w N T n L X > < a : K e y > < K e y > T a b l e s \ O r d e r   D e t a i l s \ M e a s u r e s \ P r o f i t < / K e y > < / a : K e y > < a : V a l u e   i : t y p e = " D i a g r a m D i s p l a y N o d e V i e w S t a t e " > < H e i g h t > 1 5 0 < / H e i g h t > < I s E x p a n d e d > t r u e < / I s E x p a n d e d > < W i d t h > 2 0 0 < / W i d t h > < / a : V a l u e > < / a : K e y V a l u e O f D i a g r a m O b j e c t K e y a n y T y p e z b w N T n L X > < a : K e y V a l u e O f D i a g r a m O b j e c t K e y a n y T y p e z b w N T n L X > < a : K e y > < K e y > T a b l e s \ O r d e r   D e t a i l s \ M e a s u r e s \ P r o d u c t   R a n k   b y   P r o f i t < / K e y > < / a : K e y > < a : V a l u e   i : t y p e = " D i a g r a m D i s p l a y N o d e V i e w S t a t e " > < H e i g h t > 1 5 0 < / H e i g h t > < I s E x p a n d e d > t r u e < / I s E x p a n d e d > < W i d t h > 2 0 0 < / W i d t h > < / a : V a l u e > < / a : K e y V a l u e O f D i a g r a m O b j e c t K e y a n y T y p e z b w N T n L X > < a : K e y V a l u e O f D i a g r a m O b j e c t K e y a n y T y p e z b w N T n L X > < a : K e y > < K e y > T a b l e s \ O r d e r   D e t a i l s \ M e a s u r e s \ %   P r o f i t   f r o m   T o p   5   P r o d u c t s < / K e y > < / a : K e y > < a : V a l u e   i : t y p e = " D i a g r a m D i s p l a y N o d e V i e w S t a t e " > < H e i g h t > 1 5 0 < / H e i g h t > < I s E x p a n d e d > t r u e < / I s E x p a n d e d > < W i d t h > 2 0 0 < / W i d t h > < / a : V a l u e > < / a : K e y V a l u e O f D i a g r a m O b j e c t K e y a n y T y p e z b w N T n L X > < a : K e y V a l u e O f D i a g r a m O b j e c t K e y a n y T y p e z b w N T n L X > < a : K e y > < K e y > T a b l e s \ P r o d u c t s < / K e y > < / a : K e y > < a : V a l u e   i : t y p e = " D i a g r a m D i s p l a y N o d e V i e w S t a t e " > < H e i g h t > 1 5 5 < / H e i g h t > < I s E x p a n d e d > t r u e < / I s E x p a n d e d > < L a y e d O u t > t r u e < / L a y e d O u t > < L e f t > 7 2 8 < / L e f t > < W i d t h > 2 0 0 < / W i d t h > < / a : V a l u e > < / a : K e y V a l u e O f D i a g r a m O b j e c t K e y a n y T y p e z b w N T n L X > < a : K e y V a l u e O f D i a g r a m O b j e c t K e y a n y T y p e z b w N T n L X > < a : K e y > < K e y > T a b l e s \ P r o d u c t s \ C o l u m n s \ P r o d u c t   I D < / K e y > < / a : K e y > < a : V a l u e   i : t y p e = " D i a g r a m D i s p l a y N o d e V i e w S t a t e " > < H e i g h t > 1 5 0 < / H e i g h t > < I s E x p a n d e d > t r u e < / I s E x p a n d e d > < W i d t h > 2 0 0 < / W i d t h > < / a : V a l u e > < / a : K e y V a l u e O f D i a g r a m O b j e c t K e y a n y T y p e z b w N T n L X > < a : K e y V a l u e O f D i a g r a m O b j e c t K e y a n y T y p e z b w N T n L X > < a : K e y > < K e y > T a b l e s \ P r o d u c t s \ C o l u m n s \ N a m e < / K e y > < / a : K e y > < a : V a l u e   i : t y p e = " D i a g r a m D i s p l a y N o d e V i e w S t a t e " > < H e i g h t > 1 5 0 < / H e i g h t > < I s E x p a n d e d > t r u e < / I s E x p a n d e d > < W i d t h > 2 0 0 < / W i d t h > < / a : V a l u e > < / a : K e y V a l u e O f D i a g r a m O b j e c t K e y a n y T y p e z b w N T n L X > < a : K e y V a l u e O f D i a g r a m O b j e c t K e y a n y T y p e z b w N T n L X > < a : K e y > < K e y > T a b l e s \ P r o d u c t s \ C o l u m n s \ L i s t   P r i c e < / K e y > < / a : K e y > < a : V a l u e   i : t y p e = " D i a g r a m D i s p l a y N o d e V i e w S t a t e " > < H e i g h t > 1 5 0 < / H e i g h t > < I s E x p a n d e d > t r u e < / I s E x p a n d e d > < W i d t h > 2 0 0 < / W i d t h > < / a : V a l u e > < / a : K e y V a l u e O f D i a g r a m O b j e c t K e y a n y T y p e z b w N T n L X > < a : K e y V a l u e O f D i a g r a m O b j e c t K e y a n y T y p e z b w N T n L X > < a : K e y > < K e y > T a b l e s \ P r o d u c t s \ C o l u m n s \ C o s t < / K e y > < / a : K e y > < a : V a l u e   i : t y p e = " D i a g r a m D i s p l a y N o d e V i e w S t a t e " > < H e i g h t > 1 5 0 < / H e i g h t > < I s E x p a n d e d > t r u e < / I s E x p a n d e d > < W i d t h > 2 0 0 < / W i d t h > < / a : V a l u e > < / a : K e y V a l u e O f D i a g r a m O b j e c t K e y a n y T y p e z b w N T n L X > < a : K e y V a l u e O f D i a g r a m O b j e c t K e y a n y T y p e z b w N T n L X > < a : K e y > < K e y > T a b l e s \ P r o d u c t s \ C o l u m n s \ P r o d u c t   C a t e g o r y < / K e y > < / a : K e y > < a : V a l u e   i : t y p e = " D i a g r a m D i s p l a y N o d e V i e w S t a t e " > < H e i g h t > 1 5 0 < / H e i g h t > < I s E x p a n d e d > t r u e < / I s E x p a n d e d > < W i d t h > 2 0 0 < / W i d t h > < / a : V a l u e > < / a : K e y V a l u e O f D i a g r a m O b j e c t K e y a n y T y p e z b w N T n L X > < a : K e y V a l u e O f D i a g r a m O b j e c t K e y a n y T y p e z b w N T n L X > < a : K e y > < K e y > T a b l e s \ P r o d u c t s \ M e a s u r e s \ S u m m e   v o n   P r o d u c t   I D < / K e y > < / a : K e y > < a : V a l u e   i : t y p e = " D i a g r a m D i s p l a y N o d e V i e w S t a t e " > < H e i g h t > 1 5 0 < / H e i g h t > < I s E x p a n d e d > t r u e < / I s E x p a n d e d > < W i d t h > 2 0 0 < / W i d t h > < / a : V a l u e > < / a : K e y V a l u e O f D i a g r a m O b j e c t K e y a n y T y p e z b w N T n L X > < a : K e y V a l u e O f D i a g r a m O b j e c t K e y a n y T y p e z b w N T n L X > < a : K e y > < K e y > T a b l e s \ P r o d u c t s \ S u m m e   v o n   P r o d u c t   I D \ A d d i t i o n a l   I n f o \ I m p l i z i t e s   M e a s u r e < / K e y > < / a : K e y > < a : V a l u e   i : t y p e = " D i a g r a m D i s p l a y V i e w S t a t e I D i a g r a m T a g A d d i t i o n a l I n f o " / > < / a : K e y V a l u e O f D i a g r a m O b j e c t K e y a n y T y p e z b w N T n L X > < a : K e y V a l u e O f D i a g r a m O b j e c t K e y a n y T y p e z b w N T n L X > < a : K e y > < K e y > T a b l e s \ O r d e r s < / K e y > < / a : K e y > < a : V a l u e   i : t y p e = " D i a g r a m D i s p l a y N o d e V i e w S t a t e " > < H e i g h t > 4 1 2 < / H e i g h t > < I s E x p a n d e d > t r u e < / I s E x p a n d e d > < L a y e d O u t > t r u e < / L a y e d O u t > < L e f t > 7 4 0 . 0 9 6 1 8 9 4 3 2 3 3 4 2 < / L e f t > < T a b I n d e x > 6 < / T a b I n d e x > < T o p > 3 9 9 < / T o p > < W i d t h > 2 0 0 < / W i d t h > < / a : V a l u e > < / a : K e y V a l u e O f D i a g r a m O b j e c t K e y a n y T y p e z b w N T n L X > < a : K e y V a l u e O f D i a g r a m O b j e c t K e y a n y T y p e z b w N T n L X > < a : K e y > < K e y > T a b l e s \ O r d e r s \ C o l u m n s \ S a l e s O r d e r I D < / K e y > < / a : K e y > < a : V a l u e   i : t y p e = " D i a g r a m D i s p l a y N o d e V i e w S t a t e " > < H e i g h t > 1 5 0 < / H e i g h t > < I s E x p a n d e d > t r u e < / I s E x p a n d e d > < 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 T a b l e s \ O r d e r s \ C o l u m n s \ S h i p   D a t e < / K e y > < / a : K e y > < a : V a l u e   i : t y p e = " D i a g r a m D i s p l a y N o d e V i e w S t a t e " > < H e i g h t > 1 5 0 < / H e i g h t > < I s E x p a n d e d > t r u e < / I s E x p a n d e d > < W i d t h > 2 0 0 < / W i d t h > < / a : V a l u e > < / a : K e y V a l u e O f D i a g r a m O b j e c t K e y a n y T y p e z b w N T n L X > < a : K e y V a l u e O f D i a g r a m O b j e c t K e y a n y T y p e z b w N T n L X > < a : K e y > < K e y > T a b l e s \ O r d e r s \ C o l u m n s \ C u s t o m e r I D < / K e y > < / a : K e y > < a : V a l u e   i : t y p e = " D i a g r a m D i s p l a y N o d e V i e w S t a t e " > < H e i g h t > 1 5 0 < / H e i g h t > < I s E x p a n d e d > t r u e < / I s E x p a n d e d > < W i d t h > 2 0 0 < / W i d t h > < / a : V a l u e > < / a : K e y V a l u e O f D i a g r a m O b j e c t K e y a n y T y p e z b w N T n L X > < a : K e y V a l u e O f D i a g r a m O b j e c t K e y a n y T y p e z b w N T n L X > < a : K e y > < K e y > T a b l e s \ O r d e r s \ C o l u m n s \ W i t h i n S L A < / K e y > < / a : K e y > < a : V a l u e   i : t y p e = " D i a g r a m D i s p l a y N o d e V i e w S t a t e " > < H e i g h t > 1 5 0 < / H e i g h t > < I s E x p a n d e d > t r u e < / I s E x p a n d e d > < W i d t h > 2 0 0 < / W i d t h > < / a : V a l u e > < / a : K e y V a l u e O f D i a g r a m O b j e c t K e y a n y T y p e z b w N T n L X > < a : K e y V a l u e O f D i a g r a m O b j e c t K e y a n y T y p e z b w N T n L X > < a : K e y > < K e y > T a b l e s \ O r d e r s \ C o l u m n s \ A g i n g B u c k e t < / K e y > < / a : K e y > < a : V a l u e   i : t y p e = " D i a g r a m D i s p l a y N o d e V i e w S t a t e " > < H e i g h t > 1 5 0 < / H e i g h t > < I s E x p a n d e d > t r u e < / I s E x p a n d e d > < W i d t h > 2 0 0 < / W i d t h > < / a : V a l u e > < / a : K e y V a l u e O f D i a g r a m O b j e c t K e y a n y T y p e z b w N T n L X > < a : K e y V a l u e O f D i a g r a m O b j e c t K e y a n y T y p e z b w N T n L X > < a : K e y > < K e y > T a b l e s \ O r d e r s \ M e a s u r e s \ S u m m e   v o n   S a l e s O r d e r I D < / K e y > < / a : K e y > < a : V a l u e   i : t y p e = " D i a g r a m D i s p l a y N o d e V i e w S t a t e " > < H e i g h t > 1 5 0 < / H e i g h t > < I s E x p a n d e d > t r u e < / I s E x p a n d e d > < W i d t h > 2 0 0 < / W i d t h > < / a : V a l u e > < / a : K e y V a l u e O f D i a g r a m O b j e c t K e y a n y T y p e z b w N T n L X > < a : K e y V a l u e O f D i a g r a m O b j e c t K e y a n y T y p e z b w N T n L X > < a : K e y > < K e y > T a b l e s \ O r d e r s \ S u m m e   v o n   S a l e s O r d e r I D \ A d d i t i o n a l   I n f o \ I m p l i z i t e s   M e a s u r e < / K e y > < / a : K e y > < a : V a l u e   i : t y p e = " D i a g r a m D i s p l a y V i e w S t a t e I D i a g r a m T a g A d d i t i o n a l I n f o " / > < / a : K e y V a l u e O f D i a g r a m O b j e c t K e y a n y T y p e z b w N T n L X > < a : K e y V a l u e O f D i a g r a m O b j e c t K e y a n y T y p e z b w N T n L X > < a : K e y > < K e y > T a b l e s \ O r d e r s \ M e a s u r e s \ A n z a h l   v o n   S a l e s O r d e r I D < / K e y > < / a : K e y > < a : V a l u e   i : t y p e = " D i a g r a m D i s p l a y N o d e V i e w S t a t e " > < H e i g h t > 1 5 0 < / H e i g h t > < I s E x p a n d e d > t r u e < / I s E x p a n d e d > < W i d t h > 2 0 0 < / W i d t h > < / a : V a l u e > < / a : K e y V a l u e O f D i a g r a m O b j e c t K e y a n y T y p e z b w N T n L X > < a : K e y V a l u e O f D i a g r a m O b j e c t K e y a n y T y p e z b w N T n L X > < a : K e y > < K e y > T a b l e s \ O r d e r s \ A n z a h l   v o n   S a l e s O r d e r I D \ A d d i t i o n a l   I n f o \ I m p l i z i t e s   M e a s u r e < / K e y > < / a : K e y > < a : V a l u e   i : t y p e = " D i a g r a m D i s p l a y V i e w S t a t e I D i a g r a m T a g A d d i t i o n a l I n f o " / > < / a : K e y V a l u e O f D i a g r a m O b j e c t K e y a n y T y p e z b w N T n L X > < a : K e y V a l u e O f D i a g r a m O b j e c t K e y a n y T y p e z b w N T n L X > < a : K e y > < K e y > T a b l e s \ O r d e r s \ M e a s u r e s \ O r d e r   C o u n t < / K e y > < / a : K e y > < a : V a l u e   i : t y p e = " D i a g r a m D i s p l a y N o d e V i e w S t a t e " > < H e i g h t > 1 5 0 < / H e i g h t > < I s E x p a n d e d > t r u e < / I s E x p a n d e d > < W i d t h > 2 0 0 < / W i d t h > < / a : V a l u e > < / a : K e y V a l u e O f D i a g r a m O b j e c t K e y a n y T y p e z b w N T n L X > < a : K e y V a l u e O f D i a g r a m O b j e c t K e y a n y T y p e z b w N T n L X > < a : K e y > < K e y > T a b l e s \ O r d e r s \ M e a s u r e s \ #   D a y s   P r o d u c t   S o l d < / K e y > < / a : K e y > < a : V a l u e   i : t y p e = " D i a g r a m D i s p l a y N o d e V i e w S t a t e " > < H e i g h t > 1 5 0 < / H e i g h t > < I s E x p a n d e d > t r u e < / I s E x p a n d e d > < W i d t h > 2 0 0 < / W i d t h > < / a : V a l u e > < / a : K e y V a l u e O f D i a g r a m O b j e c t K e y a n y T y p e z b w N T n L X > < a : K e y V a l u e O f D i a g r a m O b j e c t K e y a n y T y p e z b w N T n L X > < a : K e y > < K e y > T a b l e s \ O r d e r s \ M e a s u r e s \ O r d e r s   P e r   D a y < / K e y > < / a : K e y > < a : V a l u e   i : t y p e = " D i a g r a m D i s p l a y N o d e V i e w S t a t e " > < H e i g h t > 1 5 0 < / H e i g h t > < I s E x p a n d e d > t r u e < / I s E x p a n d e d > < W i d t h > 2 0 0 < / W i d t h > < / a : V a l u e > < / a : K e y V a l u e O f D i a g r a m O b j e c t K e y a n y T y p e z b w N T n L X > < a : K e y V a l u e O f D i a g r a m O b j e c t K e y a n y T y p e z b w N T n L X > < a : K e y > < K e y > T a b l e s \ O r d e r s \ M e a s u r e s \ A v g   R e v e n u e   P e r   O r d e r < / K e y > < / a : K e y > < a : V a l u e   i : t y p e = " D i a g r a m D i s p l a y N o d e V i e w S t a t e " > < H e i g h t > 1 5 0 < / H e i g h t > < I s E x p a n d e d > t r u e < / I s E x p a n d e d > < W i d t h > 2 0 0 < / W i d t h > < / a : V a l u e > < / a : K e y V a l u e O f D i a g r a m O b j e c t K e y a n y T y p e z b w N T n L X > < a : K e y V a l u e O f D i a g r a m O b j e c t K e y a n y T y p e z b w N T n L X > < a : K e y > < K e y > T a b l e s \ O r d e r s \ M e a s u r e s \ A v g   R e v e n u e   P e r   D a y < / K e y > < / a : K e y > < a : V a l u e   i : t y p e = " D i a g r a m D i s p l a y N o d e V i e w S t a t e " > < H e i g h t > 1 5 0 < / H e i g h t > < I s E x p a n d e d > t r u e < / I s E x p a n d e d > < W i d t h > 2 0 0 < / W i d t h > < / a : V a l u e > < / a : K e y V a l u e O f D i a g r a m O b j e c t K e y a n y T y p e z b w N T n L X > < a : K e y V a l u e O f D i a g r a m O b j e c t K e y a n y T y p e z b w N T n L X > < a : K e y > < K e y > T a b l e s \ O r d e r s \ M e a s u r e s \ A v g   I t e m s   P e r   O r d e r < / K e y > < / a : K e y > < a : V a l u e   i : t y p e = " D i a g r a m D i s p l a y N o d e V i e w S t a t e " > < H e i g h t > 1 5 0 < / H e i g h t > < I s E x p a n d e d > t r u e < / I s E x p a n d e d > < W i d t h > 2 0 0 < / W i d t h > < / a : V a l u e > < / a : K e y V a l u e O f D i a g r a m O b j e c t K e y a n y T y p e z b w N T n L X > < a : K e y V a l u e O f D i a g r a m O b j e c t K e y a n y T y p e z b w N T n L X > < a : K e y > < K e y > T a b l e s \ O r d e r s \ M e a s u r e s \ O r d e r   C o u n t   O r i g e n < / K e y > < / a : K e y > < a : V a l u e   i : t y p e = " D i a g r a m D i s p l a y N o d e V i e w S t a t e " > < H e i g h t > 1 5 0 < / H e i g h t > < I s E x p a n d e d > t r u e < / I s E x p a n d e d > < W i d t h > 2 0 0 < / W i d t h > < / a : V a l u e > < / a : K e y V a l u e O f D i a g r a m O b j e c t K e y a n y T y p e z b w N T n L X > < a : K e y V a l u e O f D i a g r a m O b j e c t K e y a n y T y p e z b w N T n L X > < a : K e y > < K e y > T a b l e s \ O r d e r s \ M e a s u r e s \ O r d e r   C o u n t   -   A L L   R e g i o n s < / K e y > < / a : K e y > < a : V a l u e   i : t y p e = " D i a g r a m D i s p l a y N o d e V i e w S t a t e " > < H e i g h t > 1 5 0 < / H e i g h t > < I s E x p a n d e d > t r u e < / I s E x p a n d e d > < W i d t h > 2 0 0 < / W i d t h > < / a : V a l u e > < / a : K e y V a l u e O f D i a g r a m O b j e c t K e y a n y T y p e z b w N T n L X > < a : K e y V a l u e O f D i a g r a m O b j e c t K e y a n y T y p e z b w N T n L X > < a : K e y > < K e y > T a b l e s \ O r d e r s \ M e a s u r e s \ O r d e r   C o u n t   -   %   o f   A l l   R e g i o n s < / K e y > < / a : K e y > < a : V a l u e   i : t y p e = " D i a g r a m D i s p l a y N o d e V i e w S t a t e " > < H e i g h t > 1 5 0 < / H e i g h t > < I s E x p a n d e d > t r u e < / I s E x p a n d e d > < W i d t h > 2 0 0 < / W i d t h > < / a : V a l u e > < / a : K e y V a l u e O f D i a g r a m O b j e c t K e y a n y T y p e z b w N T n L X > < a : K e y V a l u e O f D i a g r a m O b j e c t K e y a n y T y p e z b w N T n L X > < a : K e y > < K e y > T a b l e s \ O r d e r s \ M e a s u r e s \ %   O r d e r s   f r o m   T o p   1 0   S t a t e s < / K e y > < / a : K e y > < a : V a l u e   i : t y p e = " D i a g r a m D i s p l a y N o d e V i e w S t a t e " > < H e i g h t > 1 5 0 < / H e i g h t > < I s E x p a n d e d > t r u e < / I s E x p a n d e d > < W i d t h > 2 0 0 < / W i d t h > < / a : V a l u e > < / a : K e y V a l u e O f D i a g r a m O b j e c t K e y a n y T y p e z b w N T n L X > < a : K e y V a l u e O f D i a g r a m O b j e c t K e y a n y T y p e z b w N T n L X > < a : K e y > < K e y > T a b l e s \ O r d e r s \ M e a s u r e s \ O r d e r   -   %   W i t h i n   S L A < / K e y > < / a : K e y > < a : V a l u e   i : t y p e = " D i a g r a m D i s p l a y N o d e V i e w S t a t e " > < H e i g h t > 1 5 0 < / H e i g h t > < I s E x p a n d e d > t r u e < / I s E x p a n d e d > < W i d t h > 2 0 0 < / W i d t h > < / a : V a l u e > < / a : K e y V a l u e O f D i a g r a m O b j e c t K e y a n y T y p e z b w N T n L X > < a : K e y V a l u e O f D i a g r a m O b j e c t K e y a n y T y p e z b w N T n L X > < a : K e y > < K e y > T a b l e s \ C u s t o m e r s < / K e y > < / a : K e y > < a : V a l u e   i : t y p e = " D i a g r a m D i s p l a y N o d e V i e w S t a t e " > < H e i g h t > 2 1 8 < / H e i g h t > < I s E x p a n d e d > t r u e < / I s E x p a n d e d > < L a y e d O u t > t r u e < / L a y e d O u t > < L e f t > 5 4 6 . 0 9 6 1 8 9 4 3 2 3 3 4 0 9 < / L e f t > < T a b I n d e x > 3 < / T a b I n d e x > < T o p > 1 6 9 . 5 < / T o p > < W i d t h > 2 0 0 < / W i d t h > < / a : V a l u e > < / a : K e y V a l u e O f D i a g r a m O b j e c t K e y a n y T y p e z b w N T n L X > < a : K e y V a l u e O f D i a g r a m O b j e c t K e y a n y T y p e z b w N T n L X > < a : K e y > < K e y > T a b l e s \ C u s t o m e r s \ C o l u m n s \ C u s t o m e r I D < / K e y > < / a : K e y > < a : V a l u e   i : t y p e = " D i a g r a m D i s p l a y N o d e V i e w S t a t e " > < H e i g h t > 1 5 0 < / H e i g h t > < I s E x p a n d e d > t r u e < / I s E x p a n d e d > < W i d t h > 2 0 0 < / W i d t h > < / a : V a l u e > < / a : K e y V a l u e O f D i a g r a m O b j e c t K e y a n y T y p e z b w N T n L X > < a : K e y V a l u e O f D i a g r a m O b j e c t K e y a n y T y p e z b w N T n L X > < a : K e y > < K e y > T a b l e s \ C u s t o m e r s \ C o l u m n s \ F i r s t N a m e < / K e y > < / a : K e y > < a : V a l u e   i : t y p e = " D i a g r a m D i s p l a y N o d e V i e w S t a t e " > < H e i g h t > 1 5 0 < / H e i g h t > < I s E x p a n d e d > t r u e < / I s E x p a n d e d > < W i d t h > 2 0 0 < / W i d t h > < / a : V a l u e > < / a : K e y V a l u e O f D i a g r a m O b j e c t K e y a n y T y p e z b w N T n L X > < a : K e y V a l u e O f D i a g r a m O b j e c t K e y a n y T y p e z b w N T n L X > < a : K e y > < K e y > T a b l e s \ C u s t o m e r s \ C o l u m n s \ L a s t N a m e < / K e y > < / a : K e y > < a : V a l u e   i : t y p e = " D i a g r a m D i s p l a y N o d e V i e w S t a t e " > < H e i g h t > 1 5 0 < / H e i g h t > < I s E x p a n d e d > t r u e < / I s E x p a n d e d > < W i d t h > 2 0 0 < / W i d t h > < / a : V a l u e > < / a : K e y V a l u e O f D i a g r a m O b j e c t K e y a n y T y p e z b w N T n L X > < a : K e y V a l u e O f D i a g r a m O b j e c t K e y a n y T y p e z b w N T n L X > < a : K e y > < K e y > T a b l e s \ C u s t o m e r s \ C o l u m n s \ L o y a l t y C l u b M e m b e r < / K e y > < / a : K e y > < a : V a l u e   i : t y p e = " D i a g r a m D i s p l a y N o d e V i e w S t a t e " > < H e i g h t > 1 5 0 < / H e i g h t > < I s E x p a n d e d > t r u e < / I s E x p a n d e d > < W i d t h > 2 0 0 < / W i d t h > < / a : V a l u e > < / a : K e y V a l u e O f D i a g r a m O b j e c t K e y a n y T y p e z b w N T n L X > < a : K e y V a l u e O f D i a g r a m O b j e c t K e y a n y T y p e z b w N T n L X > < a : K e y > < K e y > T a b l e s \ C u s t o m e r s \ C o l u m n s \ S t a t e I D < / K e y > < / a : K e y > < a : V a l u e   i : t y p e = " D i a g r a m D i s p l a y N o d e V i e w S t a t e " > < H e i g h t > 1 5 0 < / H e i g h t > < I s E x p a n d e d > t r u e < / I s E x p a n d e d > < W i d t h > 2 0 0 < / W i d t h > < / a : V a l u e > < / a : K e y V a l u e O f D i a g r a m O b j e c t K e y a n y T y p e z b w N T n L X > < a : K e y V a l u e O f D i a g r a m O b j e c t K e y a n y T y p e z b w N T n L X > < a : K e y > < K e y > T a b l e s \ C u s t o m e r s \ C o l u m n s \ C u s t o m e r   N a m e < / K e y > < / a : K e y > < a : V a l u e   i : t y p e = " D i a g r a m D i s p l a y N o d e V i e w S t a t e " > < H e i g h t > 1 5 0 < / H e i g h t > < I s E x p a n d e d > t r u e < / I s E x p a n d e d > < W i d t h > 2 0 0 < / W i d t h > < / a : V a l u e > < / a : K e y V a l u e O f D i a g r a m O b j e c t K e y a n y T y p e z b w N T n L X > < a : K e y V a l u e O f D i a g r a m O b j e c t K e y a n y T y p e z b w N T n L X > < a : K e y > < K e y > T a b l e s \ C u s t o m e r s \ M e a s u r e s \ S u m m e   v o n   C u s t o m e r I D < / K e y > < / a : K e y > < a : V a l u e   i : t y p e = " D i a g r a m D i s p l a y N o d e V i e w S t a t e " > < H e i g h t > 1 5 0 < / H e i g h t > < I s E x p a n d e d > t r u e < / I s E x p a n d e d > < W i d t h > 2 0 0 < / W i d t h > < / a : V a l u e > < / a : K e y V a l u e O f D i a g r a m O b j e c t K e y a n y T y p e z b w N T n L X > < a : K e y V a l u e O f D i a g r a m O b j e c t K e y a n y T y p e z b w N T n L X > < a : K e y > < K e y > T a b l e s \ C u s t o m e r s \ S u m m e   v o n   C u s t o m e r I D \ A d d i t i o n a l   I n f o \ I m p l i z i t e s   M e a s u r e < / K e y > < / a : K e y > < a : V a l u e   i : t y p e = " D i a g r a m D i s p l a y V i e w S t a t e I D i a g r a m T a g A d d i t i o n a l I n f o " / > < / a : K e y V a l u e O f D i a g r a m O b j e c t K e y a n y T y p e z b w N T n L X > < a : K e y V a l u e O f D i a g r a m O b j e c t K e y a n y T y p e z b w N T n L X > < a : K e y > < K e y > T a b l e s \ S t a t e s < / K e y > < / a : K e y > < a : V a l u e   i : t y p e = " D i a g r a m D i s p l a y N o d e V i e w S t a t e " > < H e i g h t > 1 5 0 < / H e i g h t > < I s E x p a n d e d > t r u e < / I s E x p a n d e d > < L a y e d O u t > t r u e < / L a y e d O u t > < L e f t > 2 6 3 < / L e f t > < T a b I n d e x > 2 < / T a b I n d e x > < T o p > 2 0 3 . 5 < / T o p > < W i d t h > 2 0 0 < / W i d t h > < / a : V a l u e > < / a : K e y V a l u e O f D i a g r a m O b j e c t K e y a n y T y p e z b w N T n L X > < a : K e y V a l u e O f D i a g r a m O b j e c t K e y a n y T y p e z b w N T n L X > < a : K e y > < K e y > T a b l e s \ S t a t e s \ C o l u m n s \ I D < / K e y > < / a : K e y > < a : V a l u e   i : t y p e = " D i a g r a m D i s p l a y N o d e V i e w S t a t e " > < H e i g h t > 1 5 0 < / H e i g h t > < I s E x p a n d e d > t r u e < / I s E x p a n d e d > < W i d t h > 2 0 0 < / W i d t h > < / a : V a l u e > < / a : K e y V a l u e O f D i a g r a m O b j e c t K e y a n y T y p e z b w N T n L X > < a : K e y V a l u e O f D i a g r a m O b j e c t K e y a n y T y p e z b w N T n L X > < a : K e y > < K e y > T a b l e s \ S t a t e s \ C o l u m n s \ C o d e < / K e y > < / a : K e y > < a : V a l u e   i : t y p e = " D i a g r a m D i s p l a y N o d e V i e w S t a t e " > < H e i g h t > 1 5 0 < / H e i g h t > < I s E x p a n d e d > t r u e < / I s E x p a n d e d > < W i d t h > 2 0 0 < / W i d t h > < / a : V a l u e > < / a : K e y V a l u e O f D i a g r a m O b j e c t K e y a n y T y p e z b w N T n L X > < a : K e y V a l u e O f D i a g r a m O b j e c t K e y a n y T y p e z b w N T n L X > < a : K e y > < K e y > T a b l e s \ S t a t e s \ C o l u m n s \ N a m e < / K e y > < / a : K e y > < a : V a l u e   i : t y p e = " D i a g r a m D i s p l a y N o d e V i e w S t a t e " > < H e i g h t > 1 5 0 < / H e i g h t > < I s E x p a n d e d > t r u e < / I s E x p a n d e d > < W i d t h > 2 0 0 < / W i d t h > < / a : V a l u e > < / a : K e y V a l u e O f D i a g r a m O b j e c t K e y a n y T y p e z b w N T n L X > < a : K e y V a l u e O f D i a g r a m O b j e c t K e y a n y T y p e z b w N T n L X > < a : K e y > < K e y > T a b l e s \ S t a t e s \ C o l u m n s \ R e g i o n I D < / K e y > < / a : K e y > < a : V a l u e   i : t y p e = " D i a g r a m D i s p l a y N o d e V i e w S t a t e " > < H e i g h t > 1 5 0 < / H e i g h t > < I s E x p a n d e d > t r u e < / I s E x p a n d e d > < W i d t h > 2 0 0 < / W i d t h > < / a : V a l u e > < / a : K e y V a l u e O f D i a g r a m O b j e c t K e y a n y T y p e z b w N T n L X > < a : K e y V a l u e O f D i a g r a m O b j e c t K e y a n y T y p e z b w N T n L X > < a : K e y > < K e y > T a b l e s \ S t a t e s \ M e a s u r e s \ S u m m e   v o n   R e g i o n I D < / K e y > < / a : K e y > < a : V a l u e   i : t y p e = " D i a g r a m D i s p l a y N o d e V i e w S t a t e " > < H e i g h t > 1 5 0 < / H e i g h t > < I s E x p a n d e d > t r u e < / I s E x p a n d e d > < W i d t h > 2 0 0 < / W i d t h > < / a : V a l u e > < / a : K e y V a l u e O f D i a g r a m O b j e c t K e y a n y T y p e z b w N T n L X > < a : K e y V a l u e O f D i a g r a m O b j e c t K e y a n y T y p e z b w N T n L X > < a : K e y > < K e y > T a b l e s \ S t a t e s \ S u m m e   v o n   R e g i o n I D \ A d d i t i o n a l   I n f o \ I m p l i z i t e s   M e a s u r e < / K e y > < / a : K e y > < a : V a l u e   i : t y p e = " D i a g r a m D i s p l a y V i e w S t a t e I D i a g r a m T a g A d d i t i o n a l I n f o " / > < / a : K e y V a l u e O f D i a g r a m O b j e c t K e y a n y T y p e z b w N T n L X > < a : K e y V a l u e O f D i a g r a m O b j e c t K e y a n y T y p e z b w N T n L X > < a : K e y > < K e y > T a b l e s \ R e g i o n s < / K e y > < / a : K e y > < a : V a l u e   i : t y p e = " D i a g r a m D i s p l a y N o d e V i e w S t a t e " > < H e i g h t > 1 5 0 < / H e i g h t > < I s E x p a n d e d > t r u e < / I s E x p a n d e d > < L a y e d O u t > t r u e < / L a y e d O u t > < T a b I n d e x > 1 < / T a b I n d e x > < T o p > 2 0 3 . 5 < / T o p > < W i d t h > 2 0 0 < / W i d t h > < / a : V a l u e > < / a : K e y V a l u e O f D i a g r a m O b j e c t K e y a n y T y p e z b w N T n L X > < a : K e y V a l u e O f D i a g r a m O b j e c t K e y a n y T y p e z b w N T n L X > < a : K e y > < K e y > T a b l e s \ R e g i o n s \ C o l u m n s \ I D < / K e y > < / a : K e y > < a : V a l u e   i : t y p e = " D i a g r a m D i s p l a y N o d e V i e w S t a t e " > < H e i g h t > 1 5 0 < / H e i g h t > < I s E x p a n d e d > t r u e < / I s E x p a n d e d > < W i d t h > 2 0 0 < / W i d t h > < / a : V a l u e > < / a : K e y V a l u e O f D i a g r a m O b j e c t K e y a n y T y p e z b w N T n L X > < a : K e y V a l u e O f D i a g r a m O b j e c t K e y a n y T y p e z b w N T n L X > < a : K e y > < K e y > T a b l e s \ R e g i o n s \ C o l u m n s \ N a m e < / K e y > < / a : K e y > < a : V a l u e   i : t y p e = " D i a g r a m D i s p l a y N o d e V i e w S t a t e " > < H e i g h t > 1 5 0 < / H e i g h t > < I s E x p a n d e d > t r u e < / I s E x p a n d e d > < W i d t h > 2 0 0 < / W i d t h > < / a : V a l u e > < / a : K e y V a l u e O f D i a g r a m O b j e c t K e y a n y T y p e z b w N T n L X > < a : K e y V a l u e O f D i a g r a m O b j e c t K e y a n y T y p e z b w N T n L X > < a : K e y > < K e y > T a b l e s \ R e g i o n s \ M e a s u r e s \ S u m m e   v o n   I D < / K e y > < / a : K e y > < a : V a l u e   i : t y p e = " D i a g r a m D i s p l a y N o d e V i e w S t a t e " > < H e i g h t > 1 5 0 < / H e i g h t > < I s E x p a n d e d > t r u e < / I s E x p a n d e d > < W i d t h > 2 0 0 < / W i d t h > < / a : V a l u e > < / a : K e y V a l u e O f D i a g r a m O b j e c t K e y a n y T y p e z b w N T n L X > < a : K e y V a l u e O f D i a g r a m O b j e c t K e y a n y T y p e z b w N T n L X > < a : K e y > < K e y > T a b l e s \ R e g i o n s \ S u m m e   v o n   I D \ A d d i t i o n a l   I n f o \ I m p l i z i t e s   M e a s u r e < / K e y > < / a : K e y > < a : V a l u e   i : t y p e = " D i a g r a m D i s p l a y V i e w S t a t e I D i a g r a m T a g A d d i t i o n a l I n f o " / > < / a : K e y V a l u e O f D i a g r a m O b j e c t K e y a n y T y p e z b w N T n L X > < a : K e y V a l u e O f D i a g r a m O b j e c t K e y a n y T y p e z b w N T n L X > < a : K e y > < K e y > T a b l e s \ S e r v i c e   C a l l s < / K e y > < / a : K e y > < a : V a l u e   i : t y p e = " D i a g r a m D i s p l a y N o d e V i e w S t a t e " > < H e i g h t > 1 6 1 < / H e i g h t > < I s E x p a n d e d > t r u e < / I s E x p a n d e d > < L a y e d O u t > t r u e < / L a y e d O u t > < L e f t > 1 1 3 1 . 0 9 6 1 8 9 4 3 2 3 3 4 1 < / L e f t > < S c r o l l V e r t i c a l O f f s e t > 2 0 3 . 6 7 0 5 5 7 4 8 5 0 5 1 2 6 < / S c r o l l V e r t i c a l O f f s e t > < T a b I n d e x > 8 < / T a b I n d e x > < T o p > 4 8 7 < / T o p > < W i d t h > 2 0 0 < / W i d t h > < / a : V a l u e > < / a : K e y V a l u e O f D i a g r a m O b j e c t K e y a n y T y p e z b w N T n L X > < a : K e y V a l u e O f D i a g r a m O b j e c t K e y a n y T y p e z b w N T n L X > < a : K e y > < K e y > T a b l e s \ S e r v i c e   C a l l s \ C o l u m n s \ C a l l   I D < / K e y > < / a : K e y > < a : V a l u e   i : t y p e = " D i a g r a m D i s p l a y N o d e V i e w S t a t e " > < H e i g h t > 1 5 0 < / H e i g h t > < I s E x p a n d e d > t r u e < / I s E x p a n d e d > < W i d t h > 2 0 0 < / W i d t h > < / a : V a l u e > < / a : K e y V a l u e O f D i a g r a m O b j e c t K e y a n y T y p e z b w N T n L X > < a : K e y V a l u e O f D i a g r a m O b j e c t K e y a n y T y p e z b w N T n L X > < a : K e y > < K e y > T a b l e s \ S e r v i c e   C a l l s \ C o l u m n s \ D a t e   S e r v i c e < / K e y > < / a : K e y > < a : V a l u e   i : t y p e = " D i a g r a m D i s p l a y N o d e V i e w S t a t e " > < H e i g h t > 1 5 0 < / H e i g h t > < I s E x p a n d e d > t r u e < / I s E x p a n d e d > < W i d t h > 2 0 0 < / W i d t h > < / a : V a l u e > < / a : K e y V a l u e O f D i a g r a m O b j e c t K e y a n y T y p e z b w N T n L X > < a : K e y V a l u e O f D i a g r a m O b j e c t K e y a n y T y p e z b w N T n L X > < a : K e y > < K e y > T a b l e s \ S e r v i c e   C a l l s \ C o l u m n s \ C u s t o m e r I D < / K e y > < / a : K e y > < a : V a l u e   i : t y p e = " D i a g r a m D i s p l a y N o d e V i e w S t a t e " > < H e i g h t > 1 5 0 < / H e i g h t > < I s E x p a n d e d > t r u e < / I s E x p a n d e d > < W i d t h > 2 0 0 < / W i d t h > < / a : V a l u e > < / a : K e y V a l u e O f D i a g r a m O b j e c t K e y a n y T y p e z b w N T n L X > < a : K e y V a l u e O f D i a g r a m O b j e c t K e y a n y T y p e z b w N T n L X > < a : K e y > < K e y > T a b l e s \ S e r v i c e   C a l l s \ C o l u m n s \ P r o d u c t I D < / K e y > < / a : K e y > < a : V a l u e   i : t y p e = " D i a g r a m D i s p l a y N o d e V i e w S t a t e " > < H e i g h t > 1 5 0 < / H e i g h t > < I s E x p a n d e d > t r u e < / I s E x p a n d e d > < W i d t h > 2 0 0 < / W i d t h > < / a : V a l u e > < / a : K e y V a l u e O f D i a g r a m O b j e c t K e y a n y T y p e z b w N T n L X > < a : K e y V a l u e O f D i a g r a m O b j e c t K e y a n y T y p e z b w N T n L X > < a : K e y > < K e y > T a b l e s \ S e r v i c e   C a l l s \ C o l u m n s \ W a i t T i m e < / K e y > < / a : K e y > < a : V a l u e   i : t y p e = " D i a g r a m D i s p l a y N o d e V i e w S t a t e " > < H e i g h t > 1 5 0 < / H e i g h t > < I s E x p a n d e d > t r u e < / I s E x p a n d e d > < W i d t h > 2 0 0 < / W i d t h > < / a : V a l u e > < / a : K e y V a l u e O f D i a g r a m O b j e c t K e y a n y T y p e z b w N T n L X > < a : K e y V a l u e O f D i a g r a m O b j e c t K e y a n y T y p e z b w N T n L X > < a : K e y > < K e y > T a b l e s \ S e r v i c e   C a l l s \ C o l u m n s \ C a l l A b a n d o n e d < / K e y > < / a : K e y > < a : V a l u e   i : t y p e = " D i a g r a m D i s p l a y N o d e V i e w S t a t e " > < H e i g h t > 1 5 0 < / H e i g h t > < I s E x p a n d e d > t r u e < / I s E x p a n d e d > < W i d t h > 2 0 0 < / W i d t h > < / a : V a l u e > < / a : K e y V a l u e O f D i a g r a m O b j e c t K e y a n y T y p e z b w N T n L X > < a : K e y V a l u e O f D i a g r a m O b j e c t K e y a n y T y p e z b w N T n L X > < a : K e y > < K e y > T a b l e s \ S e r v i c e   C a l l s \ C o l u m n s \ C a l l D u r a t i o n < / K e y > < / a : K e y > < a : V a l u e   i : t y p e = " D i a g r a m D i s p l a y N o d e V i e w S t a t e " > < H e i g h t > 1 5 0 < / H e i g h t > < I s E x p a n d e d > t r u e < / I s E x p a n d e d > < W i d t h > 2 0 0 < / W i d t h > < / a : V a l u e > < / a : K e y V a l u e O f D i a g r a m O b j e c t K e y a n y T y p e z b w N T n L X > < a : K e y V a l u e O f D i a g r a m O b j e c t K e y a n y T y p e z b w N T n L X > < a : K e y > < K e y > T a b l e s \ S e r v i c e   C a l l s \ C o l u m n s \ W i t h i n S e r v i c e L e v e l < / K e y > < / a : K e y > < a : V a l u e   i : t y p e = " D i a g r a m D i s p l a y N o d e V i e w S t a t e " > < H e i g h t > 1 5 0 < / H e i g h t > < I s E x p a n d e d > t r u e < / I s E x p a n d e d > < W i d t h > 2 0 0 < / W i d t h > < / a : V a l u e > < / a : K e y V a l u e O f D i a g r a m O b j e c t K e y a n y T y p e z b w N T n L X > < a : K e y V a l u e O f D i a g r a m O b j e c t K e y a n y T y p e z b w N T n L X > < a : K e y > < K e y > T a b l e s \ S e r v i c e   C a l l s \ C o l u m n s \ C a l l D a t e < / K e y > < / a : K e y > < a : V a l u e   i : t y p e = " D i a g r a m D i s p l a y N o d e V i e w S t a t e " > < H e i g h t > 1 5 0 < / H e i g h t > < I s E x p a n d e d > t r u e < / I s E x p a n d e d > < W i d t h > 2 0 0 < / W i d t h > < / a : V a l u e > < / a : K e y V a l u e O f D i a g r a m O b j e c t K e y a n y T y p e z b w N T n L X > < a : K e y V a l u e O f D i a g r a m O b j e c t K e y a n y T y p e z b w N T n L X > < a : K e y > < K e y > T a b l e s \ S e r v i c e   C a l l s \ M e a s u r e s \ S u m m e   v o n   C a l l   I D < / K e y > < / a : K e y > < a : V a l u e   i : t y p e = " D i a g r a m D i s p l a y N o d e V i e w S t a t e " > < H e i g h t > 1 5 0 < / H e i g h t > < I s E x p a n d e d > t r u e < / I s E x p a n d e d > < W i d t h > 2 0 0 < / W i d t h > < / a : V a l u e > < / a : K e y V a l u e O f D i a g r a m O b j e c t K e y a n y T y p e z b w N T n L X > < a : K e y V a l u e O f D i a g r a m O b j e c t K e y a n y T y p e z b w N T n L X > < a : K e y > < K e y > T a b l e s \ S e r v i c e   C a l l s \ S u m m e   v o n   C a l l   I D \ A d d i t i o n a l   I n f o \ I m p l i z i t e s   M e a s u r e < / K e y > < / a : K e y > < a : V a l u e   i : t y p e = " D i a g r a m D i s p l a y V i e w S t a t e I D i a g r a m T a g A d d i t i o n a l I n f o " / > < / a : K e y V a l u e O f D i a g r a m O b j e c t K e y a n y T y p e z b w N T n L X > < a : K e y V a l u e O f D i a g r a m O b j e c t K e y a n y T y p e z b w N T n L X > < a : K e y > < K e y > T a b l e s \ S e r v i c e   C a l l s \ M e a s u r e s \ A n z a h l   v o n   C a l l   I D < / K e y > < / a : K e y > < a : V a l u e   i : t y p e = " D i a g r a m D i s p l a y N o d e V i e w S t a t e " > < H e i g h t > 1 5 0 < / H e i g h t > < I s E x p a n d e d > t r u e < / I s E x p a n d e d > < W i d t h > 2 0 0 < / W i d t h > < / a : V a l u e > < / a : K e y V a l u e O f D i a g r a m O b j e c t K e y a n y T y p e z b w N T n L X > < a : K e y V a l u e O f D i a g r a m O b j e c t K e y a n y T y p e z b w N T n L X > < a : K e y > < K e y > T a b l e s \ S e r v i c e   C a l l s \ A n z a h l   v o n   C a l l   I D \ A d d i t i o n a l   I n f o \ I m p l i z i t e s   M e a s u r e < / K e y > < / a : K e y > < a : V a l u e   i : t y p e = " D i a g r a m D i s p l a y V i e w S t a t e I D i a g r a m T a g A d d i t i o n a l I n f o " / > < / a : K e y V a l u e O f D i a g r a m O b j e c t K e y a n y T y p e z b w N T n L X > < a : K e y V a l u e O f D i a g r a m O b j e c t K e y a n y T y p e z b w N T n L X > < a : K e y > < K e y > T a b l e s \ S e r v i c e   C a l l s \ M e a s u r e s \ A v g   C a l l   D u r a t i o n   M i n u t e s < / K e y > < / a : K e y > < a : V a l u e   i : t y p e = " D i a g r a m D i s p l a y N o d e V i e w S t a t e " > < H e i g h t > 1 5 0 < / H e i g h t > < I s E x p a n d e d > t r u e < / I s E x p a n d e d > < W i d t h > 2 0 0 < / W i d t h > < / a : V a l u e > < / a : K e y V a l u e O f D i a g r a m O b j e c t K e y a n y T y p e z b w N T n L X > < a : K e y V a l u e O f D i a g r a m O b j e c t K e y a n y T y p e z b w N T n L X > < a : K e y > < K e y > T a b l e s \ S e r v i c e   C a l l s \ M e a s u r e s \ S e r v i c e s   C a l l s   C o u n t < / K e y > < / a : K e y > < a : V a l u e   i : t y p e = " D i a g r a m D i s p l a y N o d e V i e w S t a t e " > < H e i g h t > 1 5 0 < / H e i g h t > < I s E x p a n d e d > t r u e < / I s E x p a n d e d > < W i d t h > 2 0 0 < / W i d t h > < / a : V a l u e > < / a : K e y V a l u e O f D i a g r a m O b j e c t K e y a n y T y p e z b w N T n L X > < a : K e y V a l u e O f D i a g r a m O b j e c t K e y a n y T y p e z b w N T n L X > < a : K e y > < K e y > T a b l e s \ S e r v i c e   C a l l s \ M e a s u r e s \ Q 4   S e r v i c e s   C a l l s < / K e y > < / a : K e y > < a : V a l u e   i : t y p e = " D i a g r a m D i s p l a y N o d e V i e w S t a t e " > < H e i g h t > 1 5 0 < / H e i g h t > < I s E x p a n d e d > t r u e < / I s E x p a n d e d > < W i d t h > 2 0 0 < / W i d t h > < / a : V a l u e > < / a : K e y V a l u e O f D i a g r a m O b j e c t K e y a n y T y p e z b w N T n L X > < a : K e y V a l u e O f D i a g r a m O b j e c t K e y a n y T y p e z b w N T n L X > < a : K e y > < K e y > T a b l e s \ S e r v i c e   C a l l s \ M e a s u r e s \ Q 4   S e r v i c e   C a l l s   % < / K e y > < / a : K e y > < a : V a l u e   i : t y p e = " D i a g r a m D i s p l a y N o d e V i e w S t a t e " > < H e i g h t > 1 5 0 < / H e i g h t > < I s E x p a n d e d > t r u e < / I s E x p a n d e d > < W i d t h > 2 0 0 < / W i d t h > < / a : V a l u e > < / a : K e y V a l u e O f D i a g r a m O b j e c t K e y a n y T y p e z b w N T n L X > < a : K e y V a l u e O f D i a g r a m O b j e c t K e y a n y T y p e z b w N T n L X > < a : K e y > < K e y > T a b l e s \ S e r v i c e   C a l l s \ M e a s u r e s \ S L A   %   M o u n t a i n   & a m p ;   P a c i f i c < / K e y > < / a : K e y > < a : V a l u e   i : t y p e = " D i a g r a m D i s p l a y N o d e V i e w S t a t e " > < H e i g h t > 1 5 0 < / H e i g h t > < I s E x p a n d e d > t r u e < / I s E x p a n d e d > < W i d t h > 2 0 0 < / W i d t h > < / a : V a l u e > < / a : K e y V a l u e O f D i a g r a m O b j e c t K e y a n y T y p e z b w N T n L X > < a : K e y V a l u e O f D i a g r a m O b j e c t K e y a n y T y p e z b w N T n L X > < a : K e y > < K e y > T a b l e s \ S e r v i c e   C a l l s \ M e a s u r e s \ S e r v i c e   C a l l s   C o u n t   -   A l l   P r o d u c t < / K e y > < / a : K e y > < a : V a l u e   i : t y p e = " D i a g r a m D i s p l a y N o d e V i e w S t a t e " > < H e i g h t > 1 5 0 < / H e i g h t > < I s E x p a n d e d > t r u e < / I s E x p a n d e d > < W i d t h > 2 0 0 < / W i d t h > < / a : V a l u e > < / a : K e y V a l u e O f D i a g r a m O b j e c t K e y a n y T y p e z b w N T n L X > < a : K e y V a l u e O f D i a g r a m O b j e c t K e y a n y T y p e z b w N T n L X > < a : K e y > < K e y > T a b l e s \ S e r v i c e   C a l l s \ M e a s u r e s \ S e r v i c e   C a l l s   -   %   o f   A l l   P r o d u c t s < / K e y > < / a : K e y > < a : V a l u e   i : t y p e = " D i a g r a m D i s p l a y N o d e V i e w S t a t e " > < H e i g h t > 1 5 0 < / H e i g h t > < I s E x p a n d e d > t r u e < / I s E x p a n d e d > < W i d t h > 2 0 0 < / W i d t h > < / a : V a l u e > < / a : K e y V a l u e O f D i a g r a m O b j e c t K e y a n y T y p e z b w N T n L X > < a : K e y V a l u e O f D i a g r a m O b j e c t K e y a n y T y p e z b w N T n L X > < a : K e y > < K e y > T a b l e s \ S e r v i c e   C a l l s \ M e a s u r e s \ S e r v i c e   C a l l s   M T D < / K e y > < / a : K e y > < a : V a l u e   i : t y p e = " D i a g r a m D i s p l a y N o d e V i e w S t a t e " > < H e i g h t > 1 5 0 < / H e i g h t > < I s E x p a n d e d > t r u e < / I s E x p a n d e d > < W i d t h > 2 0 0 < / W i d t h > < / a : V a l u e > < / a : K e y V a l u e O f D i a g r a m O b j e c t K e y a n y T y p e z b w N T n L X > < a : K e y V a l u e O f D i a g r a m O b j e c t K e y a n y T y p e z b w N T n L X > < a : K e y > < K e y > T a b l e s \ S e r v i c e   C a l l s \ M e a s u r e s \ A v g   C a l l   D u r a t i o n   P r e v   M o n t h < / K e y > < / a : K e y > < a : V a l u e   i : t y p e = " D i a g r a m D i s p l a y N o d e V i e w S t a t e " > < H e i g h t > 1 5 0 < / H e i g h t > < I s E x p a n d e d > t r u e < / I s E x p a n d e d > < W i d t h > 2 0 0 < / W i d t h > < / a : V a l u e > < / a : K e y V a l u e O f D i a g r a m O b j e c t K e y a n y T y p e z b w N T n L X > < a : K e y V a l u e O f D i a g r a m O b j e c t K e y a n y T y p e z b w N T n L X > < a : K e y > < K e y > T a b l e s \ S e r v i c e   C a l l s \ M e a s u r e s \ A v g   C a l l   D u r a t i o n   -   M O M   D e l t a < / K e y > < / a : K e y > < a : V a l u e   i : t y p e = " D i a g r a m D i s p l a y N o d e V i e w S t a t e " > < H e i g h t > 1 5 0 < / H e i g h t > < I s E x p a n d e d > t r u e < / I s E x p a n d e d > < W i d t h > 2 0 0 < / W i d t h > < / a : V a l u e > < / a : K e y V a l u e O f D i a g r a m O b j e c t K e y a n y T y p e z b w N T n L X > < a : K e y V a l u e O f D i a g r a m O b j e c t K e y a n y T y p e z b w N T n L X > < a : K e y > < K e y > T a b l e s \ S e r v i c e   C a l l s \ M e a s u r e s \ S e r v i c e   C a l l s   C o u n t   -   2 9   D a y s   P r i o r < / K e y > < / a : K e y > < a : V a l u e   i : t y p e = " D i a g r a m D i s p l a y N o d e V i e w S t a t e " > < H e i g h t > 1 5 0 < / H e i g h t > < I s E x p a n d e d > t r u e < / I s E x p a n d e d > < W i d t h > 2 0 0 < / W i d t h > < / a : V a l u e > < / a : K e y V a l u e O f D i a g r a m O b j e c t K e y a n y T y p e z b w N T n L X > < a : K e y V a l u e O f D i a g r a m O b j e c t K e y a n y T y p e z b w N T n L X > < a : K e y > < K e y > T a b l e s \ S e r v i c e   C a l l s \ M e a s u r e s \ S e r v i c e   C a l l s   -   R o l l i n g   3 0   D a y s < / K e y > < / a : K e y > < a : V a l u e   i : t y p e = " D i a g r a m D i s p l a y N o d e V i e w S t a t e " > < H e i g h t > 1 5 0 < / H e i g h t > < I s E x p a n d e d > t r u e < / I s E x p a n d e d > < W i d t h > 2 0 0 < / W i d t h > < / a : V a l u e > < / a : K e y V a l u e O f D i a g r a m O b j e c t K e y a n y T y p e z b w N T n L X > < a : K e y V a l u e O f D i a g r a m O b j e c t K e y a n y T y p e z b w N T n L X > < a : K e y > < K e y > T a b l e s \ S e r v i c e   C a l l s \ M e a s u r e s \ S e r v i c e   C a l l s   C o u n t   -   3 0   D a y   A v e r a g e < / K e y > < / a : K e y > < a : V a l u e   i : t y p e = " D i a g r a m D i s p l a y N o d e V i e w S t a t e " > < H e i g h t > 1 5 0 < / H e i g h t > < I s E x p a n d e d > t r u e < / I s E x p a n d e d > < W i d t h > 2 0 0 < / W i d t h > < / a : V a l u e > < / a : K e y V a l u e O f D i a g r a m O b j e c t K e y a n y T y p e z b w N T n L X > < a : K e y V a l u e O f D i a g r a m O b j e c t K e y a n y T y p e z b w N T n L X > < a : K e y > < K e y > T a b l e s \ S e r v i c e   C a l l s \ M e a s u r e s \ S e r v i c e   C a l l s   B y   S t a t e   R a n k < / K e y > < / a : K e y > < a : V a l u e   i : t y p e = " D i a g r a m D i s p l a y N o d e V i e w S t a t e " > < H e i g h t > 1 5 0 < / H e i g h t > < I s E x p a n d e d > t r u e < / I s E x p a n d e d > < W i d t h > 2 0 0 < / W i d t h > < / a : V a l u e > < / a : K e y V a l u e O f D i a g r a m O b j e c t K e y a n y T y p e z b w N T n L X > < a : K e y V a l u e O f D i a g r a m O b j e c t K e y a n y T y p e z b w N T n L X > < a : K e y > < K e y > T a b l e s \ S e r v i c e   C a l l s \ M e a s u r e s \ S e r v i c e   C a l l s   S L A % < / K e y > < / a : K e y > < a : V a l u e   i : t y p e = " D i a g r a m D i s p l a y N o d e V i e w S t a t e " > < H e i g h t > 1 5 0 < / H e i g h t > < I s E x p a n d e d > t r u e < / I s E x p a n d e d > < W i d t h > 2 0 0 < / W i d t h > < / a : V a l u e > < / a : K e y V a l u e O f D i a g r a m O b j e c t K e y a n y T y p e z b w N T n L X > < a : K e y V a l u e O f D i a g r a m O b j e c t K e y a n y T y p e z b w N T n L X > < a : K e y > < K e y > T a b l e s \ C a l e n d e r < / K e y > < / a : K e y > < a : V a l u e   i : t y p e = " D i a g r a m D i s p l a y N o d e V i e w S t a t e " > < H e i g h t > 3 7 7 < / H e i g h t > < I s E x p a n d e d > t r u e < / I s E x p a n d e d > < L a y e d O u t > t r u e < / L a y e d O u t > < L e f t > 3 5 7 . 0 9 6 1 8 9 4 3 2 3 3 4 0 9 < / L e f t > < T a b I n d e x > 5 < / T a b I n d e x > < T o p > 4 4 1 < / T o p > < 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 T a b l e s \ C a l e n d e r \ C o l u m n s \ J a h r < / K e y > < / a : K e y > < a : V a l u e   i : t y p e = " D i a g r a m D i s p l a y N o d e V i e w S t a t e " > < H e i g h t > 1 5 0 < / H e i g h t > < I s E x p a n d e d > t r u e < / I s E x p a n d e d > < W i d t h > 2 0 0 < / W i d t h > < / a : V a l u e > < / a : K e y V a l u e O f D i a g r a m O b j e c t K e y a n y T y p e z b w N T n L X > < a : K e y V a l u e O f D i a g r a m O b j e c t K e y a n y T y p e z b w N T n L X > < a : K e y > < K e y > T a b l e s \ C a l e n d e r \ C o l u m n s \ M o n t h   N u m b e r < / K e y > < / a : K e y > < a : V a l u e   i : t y p e = " D i a g r a m D i s p l a y N o d e V i e w S t a t e " > < H e i g h t > 1 5 0 < / H e i g h t > < I s E x p a n d e d > t r u e < / I s E x p a n d e d > < W i d t h > 2 0 0 < / W i d t h > < / a : V a l u e > < / a : K e y V a l u e O f D i a g r a m O b j e c t K e y a n y T y p e z b w N T n L X > < a : K e y V a l u e O f D i a g r a m O b j e c t K e y a n y T y p e z b w N T n L X > < a : K e y > < K e y > T a b l e s \ C a l e n d e r \ C o l u m n s \ M o n a t < / K e y > < / a : K e y > < a : V a l u e   i : t y p e = " D i a g r a m D i s p l a y N o d e V i e w S t a t e " > < H e i g h t > 1 5 0 < / H e i g h t > < I s E x p a n d e d > t r u e < / I s E x p a n d e d > < W i d t h > 2 0 0 < / W i d t h > < / a : V a l u e > < / a : K e y V a l u e O f D i a g r a m O b j e c t K e y a n y T y p e z b w N T n L X > < a : K e y V a l u e O f D i a g r a m O b j e c t K e y a n y T y p e z b w N T n L X > < a : K e y > < K e y > T a b l e s \ C a l e n d e r \ C o l u m n s \ M M M - J J J J < / K e y > < / a : K e y > < a : V a l u e   i : t y p e = " D i a g r a m D i s p l a y N o d e V i e w S t a t e " > < H e i g h t > 1 5 0 < / H e i g h t > < I s E x p a n d e d > t r u e < / I s E x p a n d e d > < W i d t h > 2 0 0 < / W i d t h > < / a : V a l u e > < / a : K e y V a l u e O f D i a g r a m O b j e c t K e y a n y T y p e z b w N T n L X > < a : K e y V a l u e O f D i a g r a m O b j e c t K e y a n y T y p e z b w N T n L X > < a : K e y > < K e y > T a b l e s \ C a l e n d e r \ C o l u m n s \ D a y   o f   W e e k   N u m b e r < / K e y > < / a : K e y > < a : V a l u e   i : t y p e = " D i a g r a m D i s p l a y N o d e V i e w S t a t e " > < H e i g h t > 1 5 0 < / H e i g h t > < I s E x p a n d e d > t r u e < / I s E x p a n d e d > < W i d t h > 2 0 0 < / W i d t h > < / a : V a l u e > < / a : K e y V a l u e O f D i a g r a m O b j e c t K e y a n y T y p e z b w N T n L X > < a : K e y V a l u e O f D i a g r a m O b j e c t K e y a n y T y p e z b w N T n L X > < a : K e y > < K e y > T a b l e s \ C a l e n d e r \ C o l u m n s \ D a y   o f   W e e k < / K e y > < / a : K e y > < a : V a l u e   i : t y p e = " D i a g r a m D i s p l a y N o d e V i e w S t a t e " > < H e i g h t > 1 5 0 < / H e i g h t > < I s E x p a n d e d > t r u e < / I s E x p a n d e d > < W i d t h > 2 0 0 < / W i d t h > < / a : V a l u e > < / a : K e y V a l u e O f D i a g r a m O b j e c t K e y a n y T y p e z b w N T n L X > < a : K e y V a l u e O f D i a g r a m O b j e c t K e y a n y T y p e z b w N T n L X > < a : K e y > < K e y > T a b l e s \ C a l e n d e r \ C o l u m n s \ W e e k e n d < / K e y > < / a : K e y > < a : V a l u e   i : t y p e = " D i a g r a m D i s p l a y N o d e V i e w S t a t e " > < H e i g h t > 1 5 0 < / H e i g h t > < I s E x p a n d e d > t r u e < / I s E x p a n d e d > < W i d t h > 2 0 0 < / W i d t h > < / a : V a l u e > < / a : K e y V a l u e O f D i a g r a m O b j e c t K e y a n y T y p e z b w N T n L X > < a : K e y V a l u e O f D i a g r a m O b j e c t K e y a n y T y p e z b w N T n L X > < a : K e y > < K e y > T a b l e s \ C a l e n d e r \ C o l u m n s \ Q u a r t e r < / K e y > < / a : K e y > < a : V a l u e   i : t y p e = " D i a g r a m D i s p l a y N o d e V i e w S t a t e " > < H e i g h t > 1 5 0 < / H e i g h t > < I s E x p a n d e d > t r u e < / I s E x p a n d e d > < W i d t h > 2 0 0 < / W i d t h > < / a : V a l u e > < / a : K e y V a l u e O f D i a g r a m O b j e c t K e y a n y T y p e z b w N T n L X > < a : K e y V a l u e O f D i a g r a m O b j e c t K e y a n y T y p e z b w N T n L X > < a : K e y > < K e y > T a b l e s \ C a l e n d e r \ H i e r a r c h i e s \ D a t u m s h i e r a r c h i e < / K e y > < / a : K e y > < a : V a l u e   i : t y p e = " D i a g r a m D i s p l a y N o d e V i e w S t a t e " > < H e i g h t > 1 5 0 < / H e i g h t > < I s E x p a n d e d > t r u e < / I s E x p a n d e d > < W i d t h > 2 0 0 < / W i d t h > < / a : V a l u e > < / a : K e y V a l u e O f D i a g r a m O b j e c t K e y a n y T y p e z b w N T n L X > < a : K e y V a l u e O f D i a g r a m O b j e c t K e y a n y T y p e z b w N T n L X > < a : K e y > < K e y > T a b l e s \ C a l e n d e r \ H i e r a r c h i e s \ D a t u m s h i e r a r c h i e \ L e v e l s \ J a h r < / K e y > < / a : K e y > < a : V a l u e   i : t y p e = " D i a g r a m D i s p l a y N o d e V i e w S t a t e " > < H e i g h t > 1 5 0 < / H e i g h t > < I s E x p a n d e d > t r u e < / I s E x p a n d e d > < W i d t h > 2 0 0 < / W i d t h > < / a : V a l u e > < / a : K e y V a l u e O f D i a g r a m O b j e c t K e y a n y T y p e z b w N T n L X > < a : K e y V a l u e O f D i a g r a m O b j e c t K e y a n y T y p e z b w N T n L X > < a : K e y > < K e y > T a b l e s \ C a l e n d e r \ H i e r a r c h i e s \ D a t u m s h i e r a r c h i e \ L e v e l s \ M o n a t < / K e y > < / a : K e y > < a : V a l u e   i : t y p e = " D i a g r a m D i s p l a y N o d e V i e w S t a t e " > < H e i g h t > 1 5 0 < / H e i g h t > < I s E x p a n d e d > t r u e < / I s E x p a n d e d > < W i d t h > 2 0 0 < / W i d t h > < / a : V a l u e > < / a : K e y V a l u e O f D i a g r a m O b j e c t K e y a n y T y p e z b w N T n L X > < a : K e y V a l u e O f D i a g r a m O b j e c t K e y a n y T y p e z b w N T n L X > < a : K e y > < K e y > T a b l e s \ C a l e n d e r \ H i e r a r c h i e s \ D a t u m s h i e r a r c h i e \ L e v e l s \ D a t e C o l u m n < / K e y > < / a : K e y > < a : V a l u e   i : t y p e = " D i a g r a m D i s p l a y N o d e V i e w S t a t e " > < H e i g h t > 1 5 0 < / H e i g h t > < I s E x p a n d e d > t r u e < / I s E x p a n d e d > < W i d t h > 2 0 0 < / W i d t h > < / a : V a l u e > < / a : K e y V a l u e O f D i a g r a m O b j e c t K e y a n y T y p e z b w N T n L X > < a : K e y V a l u e O f D i a g r a m O b j e c t K e y a n y T y p e z b w N T n L X > < a : K e y > < K e y > T a b l e s \ S l i c e r T a b l e < / K e y > < / a : K e y > < a : V a l u e   i : t y p e = " D i a g r a m D i s p l a y N o d e V i e w S t a t e " > < H e i g h t > 8 6 < / H e i g h t > < I s E x p a n d e d > t r u e < / I s E x p a n d e d > < I s F o c u s e d > t r u e < / I s F o c u s e d > < L a y e d O u t > t r u e < / L a y e d O u t > < L e f t > 1 3 7 1 . 0 9 6 1 8 9 4 3 2 3 3 4 1 < / L e f t > < T a b I n d e x > 7 < / T a b I n d e x > < T o p > 3 3 4 < / T o p > < W i d t h > 1 7 2 < / W i d t h > < / a : V a l u e > < / a : K e y V a l u e O f D i a g r a m O b j e c t K e y a n y T y p e z b w N T n L X > < a : K e y V a l u e O f D i a g r a m O b j e c t K e y a n y T y p e z b w N T n L X > < a : K e y > < K e y > T a b l e s \ S l i c e r T a b l e \ C o l u m n s \ M e a s u r e < / K e y > < / a : K e y > < a : V a l u e   i : t y p e = " D i a g r a m D i s p l a y N o d e V i e w S t a t e " > < H e i g h t > 1 5 0 < / H e i g h t > < I s E x p a n d e d > t r u e < / I s E x p a n d e d > < W i d t h > 2 0 0 < / W i d t h > < / a : V a l u e > < / a : K e y V a l u e O f D i a g r a m O b j e c t K e y a n y T y p e z b w N T n L X > < a : K e y V a l u e O f D i a g r a m O b j e c t K e y a n y T y p e z b w N T n L X > < a : K e y > < K e y > T a b l e s \ S l i c e r T a b l e \ M e a s u r e s \ D y n a m i c M e a s u r e < / K e y > < / a : K e y > < a : V a l u e   i : t y p e = " D i a g r a m D i s p l a y N o d e V i e w S t a t e " > < H e i g h t > 1 5 0 < / H e i g h t > < I s E x p a n d e d > t r u e < / I s E x p a n d e d > < W i d t h > 2 0 0 < / W i d t h > < / a : V a l u e > < / a : K e y V a l u e O f D i a g r a m O b j e c t K e y a n y T y p e z b w N T n L X > < a : K e y V a l u e O f D i a g r a m O b j e c t K e y a n y T y p e z b w N T n L X > < a : K e y > < K e y > T a b l e s \ S l i c e r T a b l e \ M e a s u r e s \ M e a s u r e   1 < / K e y > < / a : K e y > < a : V a l u e   i : t y p e = " D i a g r a m D i s p l a y N o d e V i e w S t a t e " > < H e i g h t > 1 5 0 < / H e i g h t > < I s E x p a n d e d > t r u e < / I s E x p a n d e d > < W i d t h > 2 0 0 < / W i d t h > < / a : V a l u e > < / a : K e y V a l u e O f D i a g r a m O b j e c t K e y a n y T y p e z b w N T n L X > < a : K e y V a l u e O f D i a g r a m O b j e c t K e y a n y T y p e z b w N T n L X > < a : K e y > < K e y > R e l a t i o n s h i p s \ & l t ; T a b l e s \ O r d e r   D e t a i l s \ C o l u m n s \ P r o d u c t I D & g t ; - & l t ; T a b l e s \ P r o d u c t s \ C o l u m n s \ P r o d u c t   I D & g t ; < / K e y > < / a : K e y > < a : V a l u e   i : t y p e = " D i a g r a m D i s p l a y L i n k V i e w S t a t e " > < A u t o m a t i o n P r o p e r t y H e l p e r T e x t > E n d p u n k t   1 :   ( 1 0 3 1 , 0 9 6 1 8 9 , 1 5 9 ) .   E n d p u n k t   2 :   ( 9 4 4 , 8 7 , 5 )   < / A u t o m a t i o n P r o p e r t y H e l p e r T e x t > < L a y e d O u t > t r u e < / L a y e d O u t > < P o i n t s   x m l n s : b = " h t t p : / / s c h e m a s . d a t a c o n t r a c t . o r g / 2 0 0 4 / 0 7 / S y s t e m . W i n d o w s " > < b : P o i n t > < b : _ x > 1 0 3 1 . 0 9 6 1 8 9 < / b : _ x > < b : _ y > 1 5 9 < / b : _ y > < / b : P o i n t > < b : P o i n t > < b : _ x > 1 0 3 1 . 0 9 6 1 8 9 < / b : _ x > < b : _ y > 8 9 . 5 < / b : _ y > < / b : P o i n t > < b : P o i n t > < b : _ x > 1 0 2 9 . 0 9 6 1 8 9 < / b : _ x > < b : _ y > 8 7 . 5 < / b : _ y > < / b : P o i n t > < b : P o i n t > < b : _ x > 9 4 4 < / b : _ x > < b : _ y > 8 7 . 5 < / b : _ y > < / b : P o i n t > < / P o i n t s > < / a : V a l u e > < / a : K e y V a l u e O f D i a g r a m O b j e c t K e y a n y T y p e z b w N T n L X > < a : K e y V a l u e O f D i a g r a m O b j e c t K e y a n y T y p e z b w N T n L X > < a : K e y > < K e y > R e l a t i o n s h i p s \ & l t ; T a b l e s \ O r d e r   D e t a i l s \ C o l u m n s \ P r o d u c t I D & g t ; - & l t ; T a b l e s \ P r o d u c t s \ C o l u m n s \ P r o d u c t   I D & g t ; \ F K < / K e y > < / a : K e y > < a : V a l u e   i : t y p e = " D i a g r a m D i s p l a y L i n k E n d p o i n t V i e w S t a t e " > < H e i g h t > 1 6 < / H e i g h t > < L a b e l L o c a t i o n   x m l n s : b = " h t t p : / / s c h e m a s . d a t a c o n t r a c t . o r g / 2 0 0 4 / 0 7 / S y s t e m . W i n d o w s " > < b : _ x > 1 0 2 3 . 0 9 6 1 8 9 0 0 0 0 0 0 1 < / b : _ x > < b : _ y > 1 5 9 < / b : _ y > < / L a b e l L o c a t i o n > < L o c a t i o n   x m l n s : b = " h t t p : / / s c h e m a s . d a t a c o n t r a c t . o r g / 2 0 0 4 / 0 7 / S y s t e m . W i n d o w s " > < b : _ x > 1 0 3 1 . 0 9 6 1 8 9 < / b : _ x > < b : _ y > 1 7 5 < / b : _ y > < / L o c a t i o n > < S h a p e R o t a t e A n g l e > 2 7 0 < / S h a p e R o t a t e A n g l e > < W i d t h > 1 6 < / W i d t h > < / a : V a l u e > < / a : K e y V a l u e O f D i a g r a m O b j e c t K e y a n y T y p e z b w N T n L X > < a : K e y V a l u e O f D i a g r a m O b j e c t K e y a n y T y p e z b w N T n L X > < a : K e y > < K e y > R e l a t i o n s h i p s \ & l t ; T a b l e s \ O r d e r   D e t a i l s \ C o l u m n s \ P r o d u c t I D & g t ; - & l t ; T a b l e s \ P r o d u c t s \ C o l u m n s \ P r o d u c t   I D & g t ; \ P K < / K e y > < / a : K e y > < a : V a l u e   i : t y p e = " D i a g r a m D i s p l a y L i n k E n d p o i n t V i e w S t a t e " > < H e i g h t > 1 6 < / H e i g h t > < L a b e l L o c a t i o n   x m l n s : b = " h t t p : / / s c h e m a s . d a t a c o n t r a c t . o r g / 2 0 0 4 / 0 7 / S y s t e m . W i n d o w s " > < b : _ x > 9 2 8 < / b : _ x > < b : _ y > 7 9 . 5 < / b : _ y > < / L a b e l L o c a t i o n > < L o c a t i o n   x m l n s : b = " h t t p : / / s c h e m a s . d a t a c o n t r a c t . o r g / 2 0 0 4 / 0 7 / S y s t e m . W i n d o w s " > < b : _ x > 9 2 8 < / b : _ x > < b : _ y > 8 7 . 5 < / b : _ y > < / L o c a t i o n > < S h a p e R o t a t e A n g l e > 3 6 0 < / S h a p e R o t a t e A n g l e > < W i d t h > 1 6 < / W i d t h > < / a : V a l u e > < / a : K e y V a l u e O f D i a g r a m O b j e c t K e y a n y T y p e z b w N T n L X > < a : K e y V a l u e O f D i a g r a m O b j e c t K e y a n y T y p e z b w N T n L X > < a : K e y > < K e y > R e l a t i o n s h i p s \ & l t ; T a b l e s \ O r d e r   D e t a i l s \ C o l u m n s \ P r o d u c t I D & g t ; - & l t ; T a b l e s \ P r o d u c t s \ C o l u m n s \ P r o d u c t   I D & g t ; \ C r o s s F i l t e r < / K e y > < / a : K e y > < a : V a l u e   i : t y p e = " D i a g r a m D i s p l a y L i n k C r o s s F i l t e r V i e w S t a t e " > < P o i n t s   x m l n s : b = " h t t p : / / s c h e m a s . d a t a c o n t r a c t . o r g / 2 0 0 4 / 0 7 / S y s t e m . W i n d o w s " > < b : P o i n t > < b : _ x > 1 0 3 1 . 0 9 6 1 8 9 < / b : _ x > < b : _ y > 1 5 9 < / b : _ y > < / b : P o i n t > < b : P o i n t > < b : _ x > 1 0 3 1 . 0 9 6 1 8 9 < / b : _ x > < b : _ y > 8 9 . 5 < / b : _ y > < / b : P o i n t > < b : P o i n t > < b : _ x > 1 0 2 9 . 0 9 6 1 8 9 < / b : _ x > < b : _ y > 8 7 . 5 < / b : _ y > < / b : P o i n t > < b : P o i n t > < b : _ x > 9 4 4 < / b : _ x > < b : _ y > 8 7 . 5 < / b : _ y > < / b : P o i n t > < / P o i n t s > < / a : V a l u e > < / a : K e y V a l u e O f D i a g r a m O b j e c t K e y a n y T y p e z b w N T n L X > < a : K e y V a l u e O f D i a g r a m O b j e c t K e y a n y T y p e z b w N T n L X > < a : K e y > < K e y > R e l a t i o n s h i p s \ & l t ; T a b l e s \ O r d e r   D e t a i l s \ C o l u m n s \ S a l e s O r d e r I D & g t ; - & l t ; T a b l e s \ O r d e r s \ C o l u m n s \ S a l e s O r d e r I D & g t ; < / K e y > < / a : K e y > < a : V a l u e   i : t y p e = " D i a g r a m D i s p l a y L i n k V i e w S t a t e " > < A u t o m a t i o n P r o p e r t y H e l p e r T e x t > E n d p u n k t   1 :   ( 9 1 5 , 0 9 6 1 8 9 4 3 2 3 3 4 , 2 7 0 ) .   E n d p u n k t   2 :   ( 8 6 7 , 2 2 1 1 8 9 , 3 8 3 )   < / A u t o m a t i o n P r o p e r t y H e l p e r T e x t > < L a y e d O u t > t r u e < / L a y e d O u t > < P o i n t s   x m l n s : b = " h t t p : / / s c h e m a s . d a t a c o n t r a c t . o r g / 2 0 0 4 / 0 7 / S y s t e m . W i n d o w s " > < b : P o i n t > < b : _ x > 9 1 5 . 0 9 6 1 8 9 4 3 2 3 3 4 0 9 < / b : _ x > < b : _ y > 2 7 0 < / b : _ y > < / b : P o i n t > < b : P o i n t > < b : _ x > 8 6 9 . 2 2 1 1 8 9 < / b : _ x > < b : _ y > 2 7 0 < / b : _ y > < / b : P o i n t > < b : P o i n t > < b : _ x > 8 6 7 . 2 2 1 1 8 9 < / b : _ x > < b : _ y > 2 7 2 < / b : _ y > < / b : P o i n t > < b : P o i n t > < b : _ x > 8 6 7 . 2 2 1 1 8 9 < / b : _ x > < b : _ y > 3 8 3 < / b : _ y > < / b : P o i n t > < / P o i n t s > < / a : V a l u e > < / a : K e y V a l u e O f D i a g r a m O b j e c t K e y a n y T y p e z b w N T n L X > < a : K e y V a l u e O f D i a g r a m O b j e c t K e y a n y T y p e z b w N T n L X > < a : K e y > < K e y > R e l a t i o n s h i p s \ & l t ; T a b l e s \ O r d e r   D e t a i l s \ C o l u m n s \ S a l e s O r d e r I D & g t ; - & l t ; T a b l e s \ O r d e r s \ C o l u m n s \ S a l e s O r d e r I D & g t ; \ F K < / K e y > < / a : K e y > < a : V a l u e   i : t y p e = " D i a g r a m D i s p l a y L i n k E n d p o i n t V i e w S t a t e " > < H e i g h t > 1 6 < / H e i g h t > < L a b e l L o c a t i o n   x m l n s : b = " h t t p : / / s c h e m a s . d a t a c o n t r a c t . o r g / 2 0 0 4 / 0 7 / S y s t e m . W i n d o w s " > < b : _ x > 9 1 5 . 0 9 6 1 8 9 4 3 2 3 3 4 0 9 < / b : _ x > < b : _ y > 2 6 2 < / b : _ y > < / L a b e l L o c a t i o n > < L o c a t i o n   x m l n s : b = " h t t p : / / s c h e m a s . d a t a c o n t r a c t . o r g / 2 0 0 4 / 0 7 / S y s t e m . W i n d o w s " > < b : _ x > 9 3 1 . 0 9 6 1 8 9 4 3 2 3 3 4 0 9 < / b : _ x > < b : _ y > 2 7 0 < / b : _ y > < / L o c a t i o n > < S h a p e R o t a t e A n g l e > 1 8 0 < / S h a p e R o t a t e A n g l e > < W i d t h > 1 6 < / W i d t h > < / a : V a l u e > < / a : K e y V a l u e O f D i a g r a m O b j e c t K e y a n y T y p e z b w N T n L X > < a : K e y V a l u e O f D i a g r a m O b j e c t K e y a n y T y p e z b w N T n L X > < a : K e y > < K e y > R e l a t i o n s h i p s \ & l t ; T a b l e s \ O r d e r   D e t a i l s \ C o l u m n s \ S a l e s O r d e r I D & g t ; - & l t ; T a b l e s \ O r d e r s \ C o l u m n s \ S a l e s O r d e r I D & g t ; \ P K < / K e y > < / a : K e y > < a : V a l u e   i : t y p e = " D i a g r a m D i s p l a y L i n k E n d p o i n t V i e w S t a t e " > < H e i g h t > 1 6 < / H e i g h t > < L a b e l L o c a t i o n   x m l n s : b = " h t t p : / / s c h e m a s . d a t a c o n t r a c t . o r g / 2 0 0 4 / 0 7 / S y s t e m . W i n d o w s " > < b : _ x > 8 5 9 . 2 2 1 1 8 9 < / b : _ x > < b : _ y > 3 8 3 < / b : _ y > < / L a b e l L o c a t i o n > < L o c a t i o n   x m l n s : b = " h t t p : / / s c h e m a s . d a t a c o n t r a c t . o r g / 2 0 0 4 / 0 7 / S y s t e m . W i n d o w s " > < b : _ x > 8 6 7 . 2 2 1 1 8 9 < / b : _ x > < b : _ y > 3 9 9 < / b : _ y > < / L o c a t i o n > < S h a p e R o t a t e A n g l e > 2 7 0 < / S h a p e R o t a t e A n g l e > < W i d t h > 1 6 < / W i d t h > < / a : V a l u e > < / a : K e y V a l u e O f D i a g r a m O b j e c t K e y a n y T y p e z b w N T n L X > < a : K e y V a l u e O f D i a g r a m O b j e c t K e y a n y T y p e z b w N T n L X > < a : K e y > < K e y > R e l a t i o n s h i p s \ & l t ; T a b l e s \ O r d e r   D e t a i l s \ C o l u m n s \ S a l e s O r d e r I D & g t ; - & l t ; T a b l e s \ O r d e r s \ C o l u m n s \ S a l e s O r d e r I D & g t ; \ C r o s s F i l t e r < / K e y > < / a : K e y > < a : V a l u e   i : t y p e = " D i a g r a m D i s p l a y L i n k C r o s s F i l t e r V i e w S t a t e " > < P o i n t s   x m l n s : b = " h t t p : / / s c h e m a s . d a t a c o n t r a c t . o r g / 2 0 0 4 / 0 7 / S y s t e m . W i n d o w s " > < b : P o i n t > < b : _ x > 9 1 5 . 0 9 6 1 8 9 4 3 2 3 3 4 0 9 < / b : _ x > < b : _ y > 2 7 0 < / b : _ y > < / b : P o i n t > < b : P o i n t > < b : _ x > 8 6 9 . 2 2 1 1 8 9 < / b : _ x > < b : _ y > 2 7 0 < / b : _ y > < / b : P o i n t > < b : P o i n t > < b : _ x > 8 6 7 . 2 2 1 1 8 9 < / b : _ x > < b : _ y > 2 7 2 < / b : _ y > < / b : P o i n t > < b : P o i n t > < b : _ x > 8 6 7 . 2 2 1 1 8 9 < / b : _ x > < b : _ y > 3 8 3 < / b : _ y > < / b : P o i n t > < / P o i n t s > < / a : V a l u e > < / a : K e y V a l u e O f D i a g r a m O b j e c t K e y a n y T y p e z b w N T n L X > < a : K e y V a l u e O f D i a g r a m O b j e c t K e y a n y T y p e z b w N T n L X > < a : K e y > < K e y > R e l a t i o n s h i p s \ & l t ; T a b l e s \ O r d e r s \ C o l u m n s \ C u s t o m e r I D & g t ; - & l t ; T a b l e s \ C u s t o m e r s \ C o l u m n s \ C u s t o m e r I D & g t ; < / K e y > < / a : K e y > < a : V a l u e   i : t y p e = " D i a g r a m D i s p l a y L i n k V i e w S t a t e " > < A u t o m a t i o n P r o p e r t y H e l p e r T e x t > E n d p u n k t   1 :   ( 8 3 1 , 0 9 6 1 8 9 , 3 8 3 ) .   E n d p u n k t   2 :   ( 7 6 2 , 0 9 6 1 8 9 4 3 2 3 3 4 , 2 8 8 , 5 )   < / A u t o m a t i o n P r o p e r t y H e l p e r T e x t > < L a y e d O u t > t r u e < / L a y e d O u t > < P o i n t s   x m l n s : b = " h t t p : / / s c h e m a s . d a t a c o n t r a c t . o r g / 2 0 0 4 / 0 7 / S y s t e m . W i n d o w s " > < b : P o i n t > < b : _ x > 8 3 1 . 0 9 6 1 8 8 9 9 9 9 9 9 8 7 < / b : _ x > < b : _ y > 3 8 2 . 9 9 9 9 9 9 9 9 9 9 9 9 9 4 < / b : _ y > < / b : P o i n t > < b : P o i n t > < b : _ x > 8 3 1 . 0 9 6 1 8 9 < / b : _ x > < b : _ y > 2 9 0 . 5 < / b : _ y > < / b : P o i n t > < b : P o i n t > < b : _ x > 8 2 9 . 0 9 6 1 8 9 < / b : _ x > < b : _ y > 2 8 8 . 5 < / b : _ y > < / b : P o i n t > < b : P o i n t > < b : _ x > 7 6 2 . 0 9 6 1 8 9 4 3 2 3 3 4 0 9 < / b : _ x > < b : _ y > 2 8 8 . 5 < / b : _ y > < / b : P o i n t > < / P o i n t s > < / a : V a l u e > < / a : K e y V a l u e O f D i a g r a m O b j e c t K e y a n y T y p e z b w N T n L X > < a : K e y V a l u e O f D i a g r a m O b j e c t K e y a n y T y p e z b w N T n L X > < a : K e y > < K e y > R e l a t i o n s h i p s \ & l t ; T a b l e s \ O r d e r s \ C o l u m n s \ C u s t o m e r I D & g t ; - & l t ; T a b l e s \ C u s t o m e r s \ C o l u m n s \ C u s t o m e r I D & g t ; \ F K < / K e y > < / a : K e y > < a : V a l u e   i : t y p e = " D i a g r a m D i s p l a y L i n k E n d p o i n t V i e w S t a t e " > < H e i g h t > 1 6 < / H e i g h t > < L a b e l L o c a t i o n   x m l n s : b = " h t t p : / / s c h e m a s . d a t a c o n t r a c t . o r g / 2 0 0 4 / 0 7 / S y s t e m . W i n d o w s " > < b : _ x > 8 2 3 . 0 9 6 1 8 8 9 9 9 9 9 9 8 7 < / b : _ x > < b : _ y > 3 8 2 . 9 9 9 9 9 9 9 9 9 9 9 9 9 4 < / b : _ y > < / L a b e l L o c a t i o n > < L o c a t i o n   x m l n s : b = " h t t p : / / s c h e m a s . d a t a c o n t r a c t . o r g / 2 0 0 4 / 0 7 / S y s t e m . W i n d o w s " > < b : _ x > 8 3 1 . 0 9 6 1 8 9 < / b : _ x > < b : _ y > 3 9 9 < / b : _ y > < / L o c a t i o n > < S h a p e R o t a t e A n g l e > 2 6 9 . 9 9 9 9 9 9 9 9 9 9 9 9 6 < / S h a p e R o t a t e A n g l e > < W i d t h > 1 6 < / W i d t h > < / a : V a l u e > < / a : K e y V a l u e O f D i a g r a m O b j e c t K e y a n y T y p e z b w N T n L X > < a : K e y V a l u e O f D i a g r a m O b j e c t K e y a n y T y p e z b w N T n L X > < a : K e y > < K e y > R e l a t i o n s h i p s \ & l t ; T a b l e s \ O r d e r s \ C o l u m n s \ C u s t o m e r I D & g t ; - & l t ; T a b l e s \ C u s t o m e r s \ C o l u m n s \ C u s t o m e r I D & g t ; \ P K < / K e y > < / a : K e y > < a : V a l u e   i : t y p e = " D i a g r a m D i s p l a y L i n k E n d p o i n t V i e w S t a t e " > < H e i g h t > 1 6 < / H e i g h t > < L a b e l L o c a t i o n   x m l n s : b = " h t t p : / / s c h e m a s . d a t a c o n t r a c t . o r g / 2 0 0 4 / 0 7 / S y s t e m . W i n d o w s " > < b : _ x > 7 4 6 . 0 9 6 1 8 9 4 3 2 3 3 4 0 9 < / b : _ x > < b : _ y > 2 8 0 . 5 < / b : _ y > < / L a b e l L o c a t i o n > < L o c a t i o n   x m l n s : b = " h t t p : / / s c h e m a s . d a t a c o n t r a c t . o r g / 2 0 0 4 / 0 7 / S y s t e m . W i n d o w s " > < b : _ x > 7 4 6 . 0 9 6 1 8 9 4 3 2 3 3 4 0 9 < / b : _ x > < b : _ y > 2 8 8 . 5 < / b : _ y > < / L o c a t i o n > < S h a p e R o t a t e A n g l e > 3 6 0 < / S h a p e R o t a t e A n g l e > < W i d t h > 1 6 < / W i d t h > < / a : V a l u e > < / a : K e y V a l u e O f D i a g r a m O b j e c t K e y a n y T y p e z b w N T n L X > < a : K e y V a l u e O f D i a g r a m O b j e c t K e y a n y T y p e z b w N T n L X > < a : K e y > < K e y > R e l a t i o n s h i p s \ & l t ; T a b l e s \ O r d e r s \ C o l u m n s \ C u s t o m e r I D & g t ; - & l t ; T a b l e s \ C u s t o m e r s \ C o l u m n s \ C u s t o m e r I D & g t ; \ C r o s s F i l t e r < / K e y > < / a : K e y > < a : V a l u e   i : t y p e = " D i a g r a m D i s p l a y L i n k C r o s s F i l t e r V i e w S t a t e " > < P o i n t s   x m l n s : b = " h t t p : / / s c h e m a s . d a t a c o n t r a c t . o r g / 2 0 0 4 / 0 7 / S y s t e m . W i n d o w s " > < b : P o i n t > < b : _ x > 8 3 1 . 0 9 6 1 8 8 9 9 9 9 9 9 8 7 < / b : _ x > < b : _ y > 3 8 2 . 9 9 9 9 9 9 9 9 9 9 9 9 9 4 < / b : _ y > < / b : P o i n t > < b : P o i n t > < b : _ x > 8 3 1 . 0 9 6 1 8 9 < / b : _ x > < b : _ y > 2 9 0 . 5 < / b : _ y > < / b : P o i n t > < b : P o i n t > < b : _ x > 8 2 9 . 0 9 6 1 8 9 < / b : _ x > < b : _ y > 2 8 8 . 5 < / b : _ y > < / b : P o i n t > < b : P o i n t > < b : _ x > 7 6 2 . 0 9 6 1 8 9 4 3 2 3 3 4 0 9 < / b : _ x > < b : _ y > 2 8 8 . 5 < / b : _ y > < / b : P o i n t > < / P o i n t s > < / a : V a l u e > < / a : K e y V a l u e O f D i a g r a m O b j e c t K e y a n y T y p e z b w N T n L X > < a : K e y V a l u e O f D i a g r a m O b j e c t K e y a n y T y p e z b w N T n L X > < a : K e y > < K e y > R e l a t i o n s h i p s \ & l t ; T a b l e s \ O r d e r s \ C o l u m n s \ O r d e r   D a t e & g t ; - & l t ; T a b l e s \ C a l e n d e r \ C o l u m n s \ D a t e & g t ; < / K e y > < / a : K e y > < a : V a l u e   i : t y p e = " D i a g r a m D i s p l a y L i n k V i e w S t a t e " > < A u t o m a t i o n P r o p e r t y H e l p e r T e x t > E n d p u n k t   1 :   ( 7 2 4 , 0 9 6 1 8 9 4 3 2 3 3 4 , 6 0 5 ) .   E n d p u n k t   2 :   ( 5 7 3 , 0 9 6 1 8 9 4 3 2 3 3 4 , 6 2 9 , 5 )   < / A u t o m a t i o n P r o p e r t y H e l p e r T e x t > < L a y e d O u t > t r u e < / L a y e d O u t > < P o i n t s   x m l n s : b = " h t t p : / / s c h e m a s . d a t a c o n t r a c t . o r g / 2 0 0 4 / 0 7 / S y s t e m . W i n d o w s " > < b : P o i n t > < b : _ x > 7 2 4 . 0 9 6 1 8 9 4 3 2 3 3 4 2 < / b : _ x > < b : _ y > 6 0 5 < / b : _ y > < / b : P o i n t > < b : P o i n t > < b : _ x > 6 5 0 . 5 9 6 1 8 9 < / b : _ x > < b : _ y > 6 0 5 < / b : _ y > < / b : P o i n t > < b : P o i n t > < b : _ x > 6 4 8 . 5 9 6 1 8 9 < / b : _ x > < b : _ y > 6 0 7 < / b : _ y > < / b : P o i n t > < b : P o i n t > < b : _ x > 6 4 8 . 5 9 6 1 8 9 < / b : _ x > < b : _ y > 6 2 7 . 5 < / b : _ y > < / b : P o i n t > < b : P o i n t > < b : _ x > 6 4 6 . 5 9 6 1 8 9 < / b : _ x > < b : _ y > 6 2 9 . 5 < / b : _ y > < / b : P o i n t > < b : P o i n t > < b : _ x > 5 7 3 . 0 9 6 1 8 9 4 3 2 3 3 4 0 9 < / b : _ x > < b : _ y > 6 2 9 . 5 < / b : _ y > < / b : P o i n t > < / P o i n t s > < / a : V a l u e > < / a : K e y V a l u e O f D i a g r a m O b j e c t K e y a n y T y p e z b w N T n L X > < a : K e y V a l u e O f D i a g r a m O b j e c t K e y a n y T y p e z b w N T n L X > < a : K e y > < K e y > R e l a t i o n s h i p s \ & l t ; T a b l e s \ O r d e r s \ C o l u m n s \ O r d e r   D a t e & g t ; - & l t ; T a b l e s \ C a l e n d e r \ C o l u m n s \ D a t e & g t ; \ F K < / K e y > < / a : K e y > < a : V a l u e   i : t y p e = " D i a g r a m D i s p l a y L i n k E n d p o i n t V i e w S t a t e " > < H e i g h t > 1 6 < / H e i g h t > < L a b e l L o c a t i o n   x m l n s : b = " h t t p : / / s c h e m a s . d a t a c o n t r a c t . o r g / 2 0 0 4 / 0 7 / S y s t e m . W i n d o w s " > < b : _ x > 7 2 4 . 0 9 6 1 8 9 4 3 2 3 3 4 2 < / b : _ x > < b : _ y > 5 9 7 < / b : _ y > < / L a b e l L o c a t i o n > < L o c a t i o n   x m l n s : b = " h t t p : / / s c h e m a s . d a t a c o n t r a c t . o r g / 2 0 0 4 / 0 7 / S y s t e m . W i n d o w s " > < b : _ x > 7 4 0 . 0 9 6 1 8 9 4 3 2 3 3 4 2 < / b : _ x > < b : _ y > 6 0 5 < / b : _ y > < / L o c a t i o n > < S h a p e R o t a t e A n g l e > 1 8 0 < / S h a p e R o t a t e A n g l e > < W i d t h > 1 6 < / W i d t h > < / a : V a l u e > < / a : K e y V a l u e O f D i a g r a m O b j e c t K e y a n y T y p e z b w N T n L X > < a : K e y V a l u e O f D i a g r a m O b j e c t K e y a n y T y p e z b w N T n L X > < a : K e y > < K e y > R e l a t i o n s h i p s \ & l t ; T a b l e s \ O r d e r s \ C o l u m n s \ O r d e r   D a t e & g t ; - & l t ; T a b l e s \ C a l e n d e r \ C o l u m n s \ D a t e & g t ; \ P K < / K e y > < / a : K e y > < a : V a l u e   i : t y p e = " D i a g r a m D i s p l a y L i n k E n d p o i n t V i e w S t a t e " > < H e i g h t > 1 6 < / H e i g h t > < L a b e l L o c a t i o n   x m l n s : b = " h t t p : / / s c h e m a s . d a t a c o n t r a c t . o r g / 2 0 0 4 / 0 7 / S y s t e m . W i n d o w s " > < b : _ x > 5 5 7 . 0 9 6 1 8 9 4 3 2 3 3 4 0 9 < / b : _ x > < b : _ y > 6 2 1 . 5 < / b : _ y > < / L a b e l L o c a t i o n > < L o c a t i o n   x m l n s : b = " h t t p : / / s c h e m a s . d a t a c o n t r a c t . o r g / 2 0 0 4 / 0 7 / S y s t e m . W i n d o w s " > < b : _ x > 5 5 7 . 0 9 6 1 8 9 4 3 2 3 3 4 0 9 < / b : _ x > < b : _ y > 6 2 9 . 5 < / b : _ y > < / L o c a t i o n > < S h a p e R o t a t e A n g l e > 3 6 0 < / S h a p e R o t a t e A n g l e > < W i d t h > 1 6 < / W i d t h > < / a : V a l u e > < / a : K e y V a l u e O f D i a g r a m O b j e c t K e y a n y T y p e z b w N T n L X > < a : K e y V a l u e O f D i a g r a m O b j e c t K e y a n y T y p e z b w N T n L X > < a : K e y > < K e y > R e l a t i o n s h i p s \ & l t ; T a b l e s \ O r d e r s \ C o l u m n s \ O r d e r   D a t e & g t ; - & l t ; T a b l e s \ C a l e n d e r \ C o l u m n s \ D a t e & g t ; \ C r o s s F i l t e r < / K e y > < / a : K e y > < a : V a l u e   i : t y p e = " D i a g r a m D i s p l a y L i n k C r o s s F i l t e r V i e w S t a t e " > < P o i n t s   x m l n s : b = " h t t p : / / s c h e m a s . d a t a c o n t r a c t . o r g / 2 0 0 4 / 0 7 / S y s t e m . W i n d o w s " > < b : P o i n t > < b : _ x > 7 2 4 . 0 9 6 1 8 9 4 3 2 3 3 4 2 < / b : _ x > < b : _ y > 6 0 5 < / b : _ y > < / b : P o i n t > < b : P o i n t > < b : _ x > 6 5 0 . 5 9 6 1 8 9 < / b : _ x > < b : _ y > 6 0 5 < / b : _ y > < / b : P o i n t > < b : P o i n t > < b : _ x > 6 4 8 . 5 9 6 1 8 9 < / b : _ x > < b : _ y > 6 0 7 < / b : _ y > < / b : P o i n t > < b : P o i n t > < b : _ x > 6 4 8 . 5 9 6 1 8 9 < / b : _ x > < b : _ y > 6 2 7 . 5 < / b : _ y > < / b : P o i n t > < b : P o i n t > < b : _ x > 6 4 6 . 5 9 6 1 8 9 < / b : _ x > < b : _ y > 6 2 9 . 5 < / b : _ y > < / b : P o i n t > < b : P o i n t > < b : _ x > 5 7 3 . 0 9 6 1 8 9 4 3 2 3 3 4 0 9 < / b : _ x > < b : _ y > 6 2 9 . 5 < / b : _ y > < / b : P o i n t > < / P o i n t s > < / a : V a l u e > < / a : K e y V a l u e O f D i a g r a m O b j e c t K e y a n y T y p e z b w N T n L X > < a : K e y V a l u e O f D i a g r a m O b j e c t K e y a n y T y p e z b w N T n L X > < a : K e y > < K e y > R e l a t i o n s h i p s \ & l t ; T a b l e s \ C u s t o m e r s \ C o l u m n s \ S t a t e I D & g t ; - & l t ; T a b l e s \ S t a t e s \ C o l u m n s \ I D & g t ; < / K e y > < / a : K e y > < a : V a l u e   i : t y p e = " D i a g r a m D i s p l a y L i n k V i e w S t a t e " > < A u t o m a t i o n P r o p e r t y H e l p e r T e x t > E n d p u n k t   1 :   ( 5 3 0 , 0 9 6 1 8 9 4 3 2 3 3 4 , 2 7 8 , 5 ) .   E n d p u n k t   2 :   ( 4 7 9 , 2 7 8 , 5 )   < / A u t o m a t i o n P r o p e r t y H e l p e r T e x t > < L a y e d O u t > t r u e < / L a y e d O u t > < P o i n t s   x m l n s : b = " h t t p : / / s c h e m a s . d a t a c o n t r a c t . o r g / 2 0 0 4 / 0 7 / S y s t e m . W i n d o w s " > < b : P o i n t > < b : _ x > 5 3 0 . 0 9 6 1 8 9 4 3 2 3 3 4 0 9 < / b : _ x > < b : _ y > 2 7 8 . 5 < / b : _ y > < / b : P o i n t > < b : P o i n t > < b : _ x > 4 7 9 < / b : _ x > < b : _ y > 2 7 8 . 5 < / b : _ y > < / b : P o i n t > < / P o i n t s > < / a : V a l u e > < / a : K e y V a l u e O f D i a g r a m O b j e c t K e y a n y T y p e z b w N T n L X > < a : K e y V a l u e O f D i a g r a m O b j e c t K e y a n y T y p e z b w N T n L X > < a : K e y > < K e y > R e l a t i o n s h i p s \ & l t ; T a b l e s \ C u s t o m e r s \ C o l u m n s \ S t a t e I D & g t ; - & l t ; T a b l e s \ S t a t e s \ C o l u m n s \ I D & g t ; \ F K < / K e y > < / a : K e y > < a : V a l u e   i : t y p e = " D i a g r a m D i s p l a y L i n k E n d p o i n t V i e w S t a t e " > < H e i g h t > 1 6 < / H e i g h t > < L a b e l L o c a t i o n   x m l n s : b = " h t t p : / / s c h e m a s . d a t a c o n t r a c t . o r g / 2 0 0 4 / 0 7 / S y s t e m . W i n d o w s " > < b : _ x > 5 3 0 . 0 9 6 1 8 9 4 3 2 3 3 4 0 9 < / b : _ x > < b : _ y > 2 7 0 . 5 < / b : _ y > < / L a b e l L o c a t i o n > < L o c a t i o n   x m l n s : b = " h t t p : / / s c h e m a s . d a t a c o n t r a c t . o r g / 2 0 0 4 / 0 7 / S y s t e m . W i n d o w s " > < b : _ x > 5 4 6 . 0 9 6 1 8 9 4 3 2 3 3 4 0 9 < / b : _ x > < b : _ y > 2 7 8 . 5 < / b : _ y > < / L o c a t i o n > < S h a p e R o t a t e A n g l e > 1 8 0 < / S h a p e R o t a t e A n g l e > < W i d t h > 1 6 < / W i d t h > < / a : V a l u e > < / a : K e y V a l u e O f D i a g r a m O b j e c t K e y a n y T y p e z b w N T n L X > < a : K e y V a l u e O f D i a g r a m O b j e c t K e y a n y T y p e z b w N T n L X > < a : K e y > < K e y > R e l a t i o n s h i p s \ & l t ; T a b l e s \ C u s t o m e r s \ C o l u m n s \ S t a t e I D & g t ; - & l t ; T a b l e s \ S t a t e s \ C o l u m n s \ I D & g t ; \ P K < / K e y > < / a : K e y > < a : V a l u e   i : t y p e = " D i a g r a m D i s p l a y L i n k E n d p o i n t V i e w S t a t e " > < H e i g h t > 1 6 < / H e i g h t > < L a b e l L o c a t i o n   x m l n s : b = " h t t p : / / s c h e m a s . d a t a c o n t r a c t . o r g / 2 0 0 4 / 0 7 / S y s t e m . W i n d o w s " > < b : _ x > 4 6 3 < / b : _ x > < b : _ y > 2 7 0 . 5 < / b : _ y > < / L a b e l L o c a t i o n > < L o c a t i o n   x m l n s : b = " h t t p : / / s c h e m a s . d a t a c o n t r a c t . o r g / 2 0 0 4 / 0 7 / S y s t e m . W i n d o w s " > < b : _ x > 4 6 3 < / b : _ x > < b : _ y > 2 7 8 . 5 < / b : _ y > < / L o c a t i o n > < S h a p e R o t a t e A n g l e > 3 6 0 < / S h a p e R o t a t e A n g l e > < W i d t h > 1 6 < / W i d t h > < / a : V a l u e > < / a : K e y V a l u e O f D i a g r a m O b j e c t K e y a n y T y p e z b w N T n L X > < a : K e y V a l u e O f D i a g r a m O b j e c t K e y a n y T y p e z b w N T n L X > < a : K e y > < K e y > R e l a t i o n s h i p s \ & l t ; T a b l e s \ C u s t o m e r s \ C o l u m n s \ S t a t e I D & g t ; - & l t ; T a b l e s \ S t a t e s \ C o l u m n s \ I D & g t ; \ C r o s s F i l t e r < / K e y > < / a : K e y > < a : V a l u e   i : t y p e = " D i a g r a m D i s p l a y L i n k C r o s s F i l t e r V i e w S t a t e " > < P o i n t s   x m l n s : b = " h t t p : / / s c h e m a s . d a t a c o n t r a c t . o r g / 2 0 0 4 / 0 7 / S y s t e m . W i n d o w s " > < b : P o i n t > < b : _ x > 5 3 0 . 0 9 6 1 8 9 4 3 2 3 3 4 0 9 < / b : _ x > < b : _ y > 2 7 8 . 5 < / b : _ y > < / b : P o i n t > < b : P o i n t > < b : _ x > 4 7 9 < / b : _ x > < b : _ y > 2 7 8 . 5 < / b : _ y > < / b : P o i n t > < / P o i n t s > < / a : V a l u e > < / a : K e y V a l u e O f D i a g r a m O b j e c t K e y a n y T y p e z b w N T n L X > < a : K e y V a l u e O f D i a g r a m O b j e c t K e y a n y T y p e z b w N T n L X > < a : K e y > < K e y > R e l a t i o n s h i p s \ & l t ; T a b l e s \ S t a t e s \ C o l u m n s \ R e g i o n I D & g t ; - & l t ; T a b l e s \ R e g i o n s \ C o l u m n s \ I D & g t ; < / K e y > < / a : K e y > < a : V a l u e   i : t y p e = " D i a g r a m D i s p l a y L i n k V i e w S t a t e " > < A u t o m a t i o n P r o p e r t y H e l p e r T e x t > E n d p u n k t   1 :   ( 2 4 7 , 2 7 8 , 5 ) .   E n d p u n k t   2 :   ( 2 1 6 , 2 7 8 , 5 )   < / A u t o m a t i o n P r o p e r t y H e l p e r T e x t > < L a y e d O u t > t r u e < / L a y e d O u t > < P o i n t s   x m l n s : b = " h t t p : / / s c h e m a s . d a t a c o n t r a c t . o r g / 2 0 0 4 / 0 7 / S y s t e m . W i n d o w s " > < b : P o i n t > < b : _ x > 2 4 7 . 0 0 0 0 0 0 0 0 0 0 0 0 0 6 < / b : _ x > < b : _ y > 2 7 8 . 5 < / b : _ y > < / b : P o i n t > < b : P o i n t > < b : _ x > 2 1 6 . 0 0 0 0 0 0 0 0 0 0 0 0 0 3 < / b : _ x > < b : _ y > 2 7 8 . 5 < / b : _ y > < / b : P o i n t > < / P o i n t s > < / a : V a l u e > < / a : K e y V a l u e O f D i a g r a m O b j e c t K e y a n y T y p e z b w N T n L X > < a : K e y V a l u e O f D i a g r a m O b j e c t K e y a n y T y p e z b w N T n L X > < a : K e y > < K e y > R e l a t i o n s h i p s \ & l t ; T a b l e s \ S t a t e s \ C o l u m n s \ R e g i o n I D & g t ; - & l t ; T a b l e s \ R e g i o n s \ C o l u m n s \ I D & g t ; \ F K < / K e y > < / a : K e y > < a : V a l u e   i : t y p e = " D i a g r a m D i s p l a y L i n k E n d p o i n t V i e w S t a t e " > < H e i g h t > 1 6 < / H e i g h t > < L a b e l L o c a t i o n   x m l n s : b = " h t t p : / / s c h e m a s . d a t a c o n t r a c t . o r g / 2 0 0 4 / 0 7 / S y s t e m . W i n d o w s " > < b : _ x > 2 4 7 . 0 0 0 0 0 0 0 0 0 0 0 0 0 6 < / b : _ x > < b : _ y > 2 7 0 . 5 < / b : _ y > < / L a b e l L o c a t i o n > < L o c a t i o n   x m l n s : b = " h t t p : / / s c h e m a s . d a t a c o n t r a c t . o r g / 2 0 0 4 / 0 7 / S y s t e m . W i n d o w s " > < b : _ x > 2 6 3 . 0 0 0 0 0 0 0 0 0 0 0 0 0 6 < / b : _ x > < b : _ y > 2 7 8 . 5 < / b : _ y > < / L o c a t i o n > < S h a p e R o t a t e A n g l e > 1 8 0 < / S h a p e R o t a t e A n g l e > < W i d t h > 1 6 < / W i d t h > < / a : V a l u e > < / a : K e y V a l u e O f D i a g r a m O b j e c t K e y a n y T y p e z b w N T n L X > < a : K e y V a l u e O f D i a g r a m O b j e c t K e y a n y T y p e z b w N T n L X > < a : K e y > < K e y > R e l a t i o n s h i p s \ & l t ; T a b l e s \ S t a t e s \ C o l u m n s \ R e g i o n I D & g t ; - & l t ; T a b l e s \ R e g i o n s \ C o l u m n s \ I D & g t ; \ P K < / K e y > < / a : K e y > < a : V a l u e   i : t y p e = " D i a g r a m D i s p l a y L i n k E n d p o i n t V i e w S t a t e " > < H e i g h t > 1 6 < / H e i g h t > < L a b e l L o c a t i o n   x m l n s : b = " h t t p : / / s c h e m a s . d a t a c o n t r a c t . o r g / 2 0 0 4 / 0 7 / S y s t e m . W i n d o w s " > < b : _ x > 2 0 0 . 0 0 0 0 0 0 0 0 0 0 0 0 0 3 < / b : _ x > < b : _ y > 2 7 0 . 5 < / b : _ y > < / L a b e l L o c a t i o n > < L o c a t i o n   x m l n s : b = " h t t p : / / s c h e m a s . d a t a c o n t r a c t . o r g / 2 0 0 4 / 0 7 / S y s t e m . W i n d o w s " > < b : _ x > 2 0 0 . 0 0 0 0 0 0 0 0 0 0 0 0 0 3 < / b : _ x > < b : _ y > 2 7 8 . 5 < / b : _ y > < / L o c a t i o n > < S h a p e R o t a t e A n g l e > 3 6 0 < / S h a p e R o t a t e A n g l e > < W i d t h > 1 6 < / W i d t h > < / a : V a l u e > < / a : K e y V a l u e O f D i a g r a m O b j e c t K e y a n y T y p e z b w N T n L X > < a : K e y V a l u e O f D i a g r a m O b j e c t K e y a n y T y p e z b w N T n L X > < a : K e y > < K e y > R e l a t i o n s h i p s \ & l t ; T a b l e s \ S t a t e s \ C o l u m n s \ R e g i o n I D & g t ; - & l t ; T a b l e s \ R e g i o n s \ C o l u m n s \ I D & g t ; \ C r o s s F i l t e r < / K e y > < / a : K e y > < a : V a l u e   i : t y p e = " D i a g r a m D i s p l a y L i n k C r o s s F i l t e r V i e w S t a t e " > < P o i n t s   x m l n s : b = " h t t p : / / s c h e m a s . d a t a c o n t r a c t . o r g / 2 0 0 4 / 0 7 / S y s t e m . W i n d o w s " > < b : P o i n t > < b : _ x > 2 4 7 . 0 0 0 0 0 0 0 0 0 0 0 0 0 6 < / b : _ x > < b : _ y > 2 7 8 . 5 < / b : _ y > < / b : P o i n t > < b : P o i n t > < b : _ x > 2 1 6 . 0 0 0 0 0 0 0 0 0 0 0 0 0 3 < / b : _ x > < b : _ y > 2 7 8 . 5 < / b : _ y > < / b : P o i n t > < / P o i n t s > < / a : V a l u e > < / a : K e y V a l u e O f D i a g r a m O b j e c t K e y a n y T y p e z b w N T n L X > < a : K e y V a l u e O f D i a g r a m O b j e c t K e y a n y T y p e z b w N T n L X > < a : K e y > < K e y > R e l a t i o n s h i p s \ & l t ; T a b l e s \ S e r v i c e   C a l l s \ C o l u m n s \ C u s t o m e r I D & g t ; - & l t ; T a b l e s \ C u s t o m e r s \ C o l u m n s \ C u s t o m e r I D & g t ; < / K e y > < / a : K e y > < a : V a l u e   i : t y p e = " D i a g r a m D i s p l a y L i n k V i e w S t a t e " > < A u t o m a t i o n P r o p e r t y H e l p e r T e x t > E n d p u n k t   1 :   ( 1 1 1 5 , 0 9 6 1 8 9 4 3 2 3 3 , 5 5 7 , 5 ) .   E n d p u n k t   2 :   ( 7 6 2 , 0 9 6 1 8 9 4 3 2 3 3 4 , 2 6 8 , 5 )   < / A u t o m a t i o n P r o p e r t y H e l p e r T e x t > < L a y e d O u t > t r u e < / L a y e d O u t > < P o i n t s   x m l n s : b = " h t t p : / / s c h e m a s . d a t a c o n t r a c t . o r g / 2 0 0 4 / 0 7 / S y s t e m . W i n d o w s " > < b : P o i n t > < b : _ x > 1 1 1 5 . 0 9 6 1 8 9 4 3 2 3 3 4 1 < / b : _ x > < b : _ y > 5 5 7 . 5 < / b : _ y > < / b : P o i n t > < b : P o i n t > < b : _ x > 9 8 9 . 3 4 6 1 8 9 0 0 0 0 0 0 0 9 < / b : _ x > < b : _ y > 5 5 7 . 5 < / b : _ y > < / b : P o i n t > < b : P o i n t > < b : _ x > 9 8 7 . 3 4 6 1 8 9 0 0 0 0 0 0 0 9 < / b : _ x > < b : _ y > 5 5 5 . 5 < / b : _ y > < / b : P o i n t > < b : P o i n t > < b : _ x > 9 8 7 . 3 4 6 1 8 9 0 0 0 0 0 0 0 9 < / b : _ x > < b : _ y > 3 8 4 < / b : _ y > < / b : P o i n t > < b : P o i n t > < b : _ x > 9 8 5 . 3 4 6 1 8 9 0 0 0 0 0 0 0 9 < / b : _ x > < b : _ y > 3 8 2 < / b : _ y > < / b : P o i n t > < b : P o i n t > < b : _ x > 8 5 6 . 7 2 1 1 8 9 < / b : _ x > < b : _ y > 3 8 2 < / b : _ y > < / b : P o i n t > < b : P o i n t > < b : _ x > 8 5 4 . 7 2 1 1 8 9 < / b : _ x > < b : _ y > 3 8 0 < / b : _ y > < / b : P o i n t > < b : P o i n t > < b : _ x > 8 5 4 . 7 2 1 1 8 9 < / b : _ x > < b : _ y > 2 7 0 . 5 < / b : _ y > < / b : P o i n t > < b : P o i n t > < b : _ x > 8 5 2 . 7 2 1 1 8 9 < / b : _ x > < b : _ y > 2 6 8 . 5 < / b : _ y > < / b : P o i n t > < b : P o i n t > < b : _ x > 7 6 2 . 0 9 6 1 8 9 4 3 2 3 3 4 0 9 < / b : _ x > < b : _ y > 2 6 8 . 5 < / b : _ y > < / b : P o i n t > < / P o i n t s > < / a : V a l u e > < / a : K e y V a l u e O f D i a g r a m O b j e c t K e y a n y T y p e z b w N T n L X > < a : K e y V a l u e O f D i a g r a m O b j e c t K e y a n y T y p e z b w N T n L X > < a : K e y > < K e y > R e l a t i o n s h i p s \ & l t ; T a b l e s \ S e r v i c e   C a l l s \ C o l u m n s \ C u s t o m e r I D & g t ; - & l t ; T a b l e s \ C u s t o m e r s \ C o l u m n s \ C u s t o m e r I D & g t ; \ F K < / K e y > < / a : K e y > < a : V a l u e   i : t y p e = " D i a g r a m D i s p l a y L i n k E n d p o i n t V i e w S t a t e " > < H e i g h t > 1 6 < / H e i g h t > < L a b e l L o c a t i o n   x m l n s : b = " h t t p : / / s c h e m a s . d a t a c o n t r a c t . o r g / 2 0 0 4 / 0 7 / S y s t e m . W i n d o w s " > < b : _ x > 1 1 1 5 . 0 9 6 1 8 9 4 3 2 3 3 4 1 < / b : _ x > < b : _ y > 5 4 9 . 5 < / b : _ y > < / L a b e l L o c a t i o n > < L o c a t i o n   x m l n s : b = " h t t p : / / s c h e m a s . d a t a c o n t r a c t . o r g / 2 0 0 4 / 0 7 / S y s t e m . W i n d o w s " > < b : _ x > 1 1 3 1 . 0 9 6 1 8 9 4 3 2 3 3 4 1 < / b : _ x > < b : _ y > 5 5 7 . 5 < / b : _ y > < / L o c a t i o n > < S h a p e R o t a t e A n g l e > 1 8 0 < / S h a p e R o t a t e A n g l e > < W i d t h > 1 6 < / W i d t h > < / a : V a l u e > < / a : K e y V a l u e O f D i a g r a m O b j e c t K e y a n y T y p e z b w N T n L X > < a : K e y V a l u e O f D i a g r a m O b j e c t K e y a n y T y p e z b w N T n L X > < a : K e y > < K e y > R e l a t i o n s h i p s \ & l t ; T a b l e s \ S e r v i c e   C a l l s \ C o l u m n s \ C u s t o m e r I D & g t ; - & l t ; T a b l e s \ C u s t o m e r s \ C o l u m n s \ C u s t o m e r I D & g t ; \ P K < / K e y > < / a : K e y > < a : V a l u e   i : t y p e = " D i a g r a m D i s p l a y L i n k E n d p o i n t V i e w S t a t e " > < H e i g h t > 1 6 < / H e i g h t > < L a b e l L o c a t i o n   x m l n s : b = " h t t p : / / s c h e m a s . d a t a c o n t r a c t . o r g / 2 0 0 4 / 0 7 / S y s t e m . W i n d o w s " > < b : _ x > 7 4 6 . 0 9 6 1 8 9 4 3 2 3 3 4 0 9 < / b : _ x > < b : _ y > 2 6 0 . 5 < / b : _ y > < / L a b e l L o c a t i o n > < L o c a t i o n   x m l n s : b = " h t t p : / / s c h e m a s . d a t a c o n t r a c t . o r g / 2 0 0 4 / 0 7 / S y s t e m . W i n d o w s " > < b : _ x > 7 4 6 . 0 9 6 1 8 9 4 3 2 3 3 4 0 9 < / b : _ x > < b : _ y > 2 6 8 . 5 < / b : _ y > < / L o c a t i o n > < S h a p e R o t a t e A n g l e > 3 6 0 < / S h a p e R o t a t e A n g l e > < W i d t h > 1 6 < / W i d t h > < / a : V a l u e > < / a : K e y V a l u e O f D i a g r a m O b j e c t K e y a n y T y p e z b w N T n L X > < a : K e y V a l u e O f D i a g r a m O b j e c t K e y a n y T y p e z b w N T n L X > < a : K e y > < K e y > R e l a t i o n s h i p s \ & l t ; T a b l e s \ S e r v i c e   C a l l s \ C o l u m n s \ C u s t o m e r I D & g t ; - & l t ; T a b l e s \ C u s t o m e r s \ C o l u m n s \ C u s t o m e r I D & g t ; \ C r o s s F i l t e r < / K e y > < / a : K e y > < a : V a l u e   i : t y p e = " D i a g r a m D i s p l a y L i n k C r o s s F i l t e r V i e w S t a t e " > < P o i n t s   x m l n s : b = " h t t p : / / s c h e m a s . d a t a c o n t r a c t . o r g / 2 0 0 4 / 0 7 / S y s t e m . W i n d o w s " > < b : P o i n t > < b : _ x > 1 1 1 5 . 0 9 6 1 8 9 4 3 2 3 3 4 1 < / b : _ x > < b : _ y > 5 5 7 . 5 < / b : _ y > < / b : P o i n t > < b : P o i n t > < b : _ x > 9 8 9 . 3 4 6 1 8 9 0 0 0 0 0 0 0 9 < / b : _ x > < b : _ y > 5 5 7 . 5 < / b : _ y > < / b : P o i n t > < b : P o i n t > < b : _ x > 9 8 7 . 3 4 6 1 8 9 0 0 0 0 0 0 0 9 < / b : _ x > < b : _ y > 5 5 5 . 5 < / b : _ y > < / b : P o i n t > < b : P o i n t > < b : _ x > 9 8 7 . 3 4 6 1 8 9 0 0 0 0 0 0 0 9 < / b : _ x > < b : _ y > 3 8 4 < / b : _ y > < / b : P o i n t > < b : P o i n t > < b : _ x > 9 8 5 . 3 4 6 1 8 9 0 0 0 0 0 0 0 9 < / b : _ x > < b : _ y > 3 8 2 < / b : _ y > < / b : P o i n t > < b : P o i n t > < b : _ x > 8 5 6 . 7 2 1 1 8 9 < / b : _ x > < b : _ y > 3 8 2 < / b : _ y > < / b : P o i n t > < b : P o i n t > < b : _ x > 8 5 4 . 7 2 1 1 8 9 < / b : _ x > < b : _ y > 3 8 0 < / b : _ y > < / b : P o i n t > < b : P o i n t > < b : _ x > 8 5 4 . 7 2 1 1 8 9 < / b : _ x > < b : _ y > 2 7 0 . 5 < / b : _ y > < / b : P o i n t > < b : P o i n t > < b : _ x > 8 5 2 . 7 2 1 1 8 9 < / b : _ x > < b : _ y > 2 6 8 . 5 < / b : _ y > < / b : P o i n t > < b : P o i n t > < b : _ x > 7 6 2 . 0 9 6 1 8 9 4 3 2 3 3 4 0 9 < / b : _ x > < b : _ y > 2 6 8 . 5 < / b : _ y > < / b : P o i n t > < / P o i n t s > < / a : V a l u e > < / a : K e y V a l u e O f D i a g r a m O b j e c t K e y a n y T y p e z b w N T n L X > < a : K e y V a l u e O f D i a g r a m O b j e c t K e y a n y T y p e z b w N T n L X > < a : K e y > < K e y > R e l a t i o n s h i p s \ & l t ; T a b l e s \ S e r v i c e   C a l l s \ C o l u m n s \ P r o d u c t I D & g t ; - & l t ; T a b l e s \ P r o d u c t s \ C o l u m n s \ P r o d u c t   I D & g t ; < / K e y > < / a : K e y > < a : V a l u e   i : t y p e = " D i a g r a m D i s p l a y L i n k V i e w S t a t e " > < A u t o m a t i o n P r o p e r t y H e l p e r T e x t > E n d p u n k t   1 :   ( 1 2 3 1 , 0 9 6 1 8 9 , 4 7 1 ) .   E n d p u n k t   2 :   ( 9 4 4 , 6 7 , 5 )   < / A u t o m a t i o n P r o p e r t y H e l p e r T e x t > < L a y e d O u t > t r u e < / L a y e d O u t > < P o i n t s   x m l n s : b = " h t t p : / / s c h e m a s . d a t a c o n t r a c t . o r g / 2 0 0 4 / 0 7 / S y s t e m . W i n d o w s " > < b : P o i n t > < b : _ x > 1 2 3 1 . 0 9 6 1 8 9 < / b : _ x > < b : _ y > 4 7 1 < / b : _ y > < / b : P o i n t > < b : P o i n t > < b : _ x > 1 2 3 1 . 0 9 6 1 8 9 < / b : _ x > < b : _ y > 6 9 . 5 < / b : _ y > < / b : P o i n t > < b : P o i n t > < b : _ x > 1 2 2 9 . 0 9 6 1 8 9 < / b : _ x > < b : _ y > 6 7 . 5 < / b : _ y > < / b : P o i n t > < b : P o i n t > < b : _ x > 9 4 4 < / b : _ x > < b : _ y > 6 7 . 5 < / b : _ y > < / b : P o i n t > < / P o i n t s > < / a : V a l u e > < / a : K e y V a l u e O f D i a g r a m O b j e c t K e y a n y T y p e z b w N T n L X > < a : K e y V a l u e O f D i a g r a m O b j e c t K e y a n y T y p e z b w N T n L X > < a : K e y > < K e y > R e l a t i o n s h i p s \ & l t ; T a b l e s \ S e r v i c e   C a l l s \ C o l u m n s \ P r o d u c t I D & g t ; - & l t ; T a b l e s \ P r o d u c t s \ C o l u m n s \ P r o d u c t   I D & g t ; \ F K < / K e y > < / a : K e y > < a : V a l u e   i : t y p e = " D i a g r a m D i s p l a y L i n k E n d p o i n t V i e w S t a t e " > < H e i g h t > 1 6 < / H e i g h t > < L a b e l L o c a t i o n   x m l n s : b = " h t t p : / / s c h e m a s . d a t a c o n t r a c t . o r g / 2 0 0 4 / 0 7 / S y s t e m . W i n d o w s " > < b : _ x > 1 2 2 3 . 0 9 6 1 8 9 < / b : _ x > < b : _ y > 4 7 1 < / b : _ y > < / L a b e l L o c a t i o n > < L o c a t i o n   x m l n s : b = " h t t p : / / s c h e m a s . d a t a c o n t r a c t . o r g / 2 0 0 4 / 0 7 / S y s t e m . W i n d o w s " > < b : _ x > 1 2 3 1 . 0 9 6 1 8 9 < / b : _ x > < b : _ y > 4 8 7 < / b : _ y > < / L o c a t i o n > < S h a p e R o t a t e A n g l e > 2 7 0 < / S h a p e R o t a t e A n g l e > < W i d t h > 1 6 < / W i d t h > < / a : V a l u e > < / a : K e y V a l u e O f D i a g r a m O b j e c t K e y a n y T y p e z b w N T n L X > < a : K e y V a l u e O f D i a g r a m O b j e c t K e y a n y T y p e z b w N T n L X > < a : K e y > < K e y > R e l a t i o n s h i p s \ & l t ; T a b l e s \ S e r v i c e   C a l l s \ C o l u m n s \ P r o d u c t I D & g t ; - & l t ; T a b l e s \ P r o d u c t s \ C o l u m n s \ P r o d u c t   I D & g t ; \ P K < / K e y > < / a : K e y > < a : V a l u e   i : t y p e = " D i a g r a m D i s p l a y L i n k E n d p o i n t V i e w S t a t e " > < H e i g h t > 1 6 < / H e i g h t > < L a b e l L o c a t i o n   x m l n s : b = " h t t p : / / s c h e m a s . d a t a c o n t r a c t . o r g / 2 0 0 4 / 0 7 / S y s t e m . W i n d o w s " > < b : _ x > 9 2 8 < / b : _ x > < b : _ y > 5 9 . 5 < / b : _ y > < / L a b e l L o c a t i o n > < L o c a t i o n   x m l n s : b = " h t t p : / / s c h e m a s . d a t a c o n t r a c t . o r g / 2 0 0 4 / 0 7 / S y s t e m . W i n d o w s " > < b : _ x > 9 2 8 < / b : _ x > < b : _ y > 6 7 . 5 < / b : _ y > < / L o c a t i o n > < S h a p e R o t a t e A n g l e > 3 6 0 < / S h a p e R o t a t e A n g l e > < W i d t h > 1 6 < / W i d t h > < / a : V a l u e > < / a : K e y V a l u e O f D i a g r a m O b j e c t K e y a n y T y p e z b w N T n L X > < a : K e y V a l u e O f D i a g r a m O b j e c t K e y a n y T y p e z b w N T n L X > < a : K e y > < K e y > R e l a t i o n s h i p s \ & l t ; T a b l e s \ S e r v i c e   C a l l s \ C o l u m n s \ P r o d u c t I D & g t ; - & l t ; T a b l e s \ P r o d u c t s \ C o l u m n s \ P r o d u c t   I D & g t ; \ C r o s s F i l t e r < / K e y > < / a : K e y > < a : V a l u e   i : t y p e = " D i a g r a m D i s p l a y L i n k C r o s s F i l t e r V i e w S t a t e " > < P o i n t s   x m l n s : b = " h t t p : / / s c h e m a s . d a t a c o n t r a c t . o r g / 2 0 0 4 / 0 7 / S y s t e m . W i n d o w s " > < b : P o i n t > < b : _ x > 1 2 3 1 . 0 9 6 1 8 9 < / b : _ x > < b : _ y > 4 7 1 < / b : _ y > < / b : P o i n t > < b : P o i n t > < b : _ x > 1 2 3 1 . 0 9 6 1 8 9 < / b : _ x > < b : _ y > 6 9 . 5 < / b : _ y > < / b : P o i n t > < b : P o i n t > < b : _ x > 1 2 2 9 . 0 9 6 1 8 9 < / b : _ x > < b : _ y > 6 7 . 5 < / b : _ y > < / b : P o i n t > < b : P o i n t > < b : _ x > 9 4 4 < / b : _ x > < b : _ y > 6 7 . 5 < / b : _ y > < / b : P o i n t > < / P o i n t s > < / a : V a l u e > < / a : K e y V a l u e O f D i a g r a m O b j e c t K e y a n y T y p e z b w N T n L X > < a : K e y V a l u e O f D i a g r a m O b j e c t K e y a n y T y p e z b w N T n L X > < a : K e y > < K e y > R e l a t i o n s h i p s \ & l t ; T a b l e s \ S e r v i c e   C a l l s \ C o l u m n s \ C a l l D a t e & g t ; - & l t ; T a b l e s \ C a l e n d e r \ C o l u m n s \ D a t e & g t ; < / K e y > < / a : K e y > < a : V a l u e   i : t y p e = " D i a g r a m D i s p l a y L i n k V i e w S t a t e " > < A u t o m a t i o n P r o p e r t y H e l p e r T e x t > E n d p u n k t   1 :   ( 1 1 1 5 , 0 9 6 1 8 9 4 3 2 3 3 , 5 7 7 , 5 ) .   E n d p u n k t   2 :   ( 4 5 7 , 0 9 6 1 8 9 , 8 3 4 )   < / A u t o m a t i o n P r o p e r t y H e l p e r T e x t > < L a y e d O u t > t r u e < / L a y e d O u t > < P o i n t s   x m l n s : b = " h t t p : / / s c h e m a s . d a t a c o n t r a c t . o r g / 2 0 0 4 / 0 7 / S y s t e m . W i n d o w s " > < b : P o i n t > < b : _ x > 1 1 1 5 . 0 9 6 1 8 9 4 3 2 3 3 4 1 < / b : _ x > < b : _ y > 5 7 7 . 5 < / b : _ y > < / b : P o i n t > < b : P o i n t > < b : _ x > 9 6 1 . 5 9 6 1 8 8 9 9 5 5 < / b : _ x > < b : _ y > 5 7 7 . 5 < / b : _ y > < / b : P o i n t > < b : P o i n t > < b : _ x > 9 5 9 . 5 9 6 1 8 8 9 9 5 5 < / b : _ x > < b : _ y > 5 7 9 . 5 < / b : _ y > < / b : P o i n t > < b : P o i n t > < b : _ x > 9 5 9 . 5 9 6 1 8 8 9 9 5 5 < / b : _ x > < b : _ y > 8 3 5 . 5 < / b : _ y > < / b : P o i n t > < b : P o i n t > < b : _ x > 9 5 7 . 5 9 6 1 8 8 9 9 5 5 < / b : _ x > < b : _ y > 8 3 7 . 5 < / b : _ y > < / b : P o i n t > < b : P o i n t > < b : _ x > 4 5 9 . 0 9 6 1 8 9 < / b : _ x > < b : _ y > 8 3 7 . 5 < / b : _ y > < / b : P o i n t > < b : P o i n t > < b : _ x > 4 5 7 . 0 9 6 1 8 9 < / b : _ x > < b : _ y > 8 3 5 . 5 < / b : _ y > < / b : P o i n t > < b : P o i n t > < b : _ x > 4 5 7 . 0 9 6 1 8 9 < / b : _ x > < b : _ y > 8 3 4 . 0 0 0 0 0 0 0 0 0 0 0 0 1 1 < / b : _ y > < / b : P o i n t > < / P o i n t s > < / a : V a l u e > < / a : K e y V a l u e O f D i a g r a m O b j e c t K e y a n y T y p e z b w N T n L X > < a : K e y V a l u e O f D i a g r a m O b j e c t K e y a n y T y p e z b w N T n L X > < a : K e y > < K e y > R e l a t i o n s h i p s \ & l t ; T a b l e s \ S e r v i c e   C a l l s \ C o l u m n s \ C a l l D a t e & g t ; - & l t ; T a b l e s \ C a l e n d e r \ C o l u m n s \ D a t e & g t ; \ F K < / K e y > < / a : K e y > < a : V a l u e   i : t y p e = " D i a g r a m D i s p l a y L i n k E n d p o i n t V i e w S t a t e " > < H e i g h t > 1 6 < / H e i g h t > < L a b e l L o c a t i o n   x m l n s : b = " h t t p : / / s c h e m a s . d a t a c o n t r a c t . o r g / 2 0 0 4 / 0 7 / S y s t e m . W i n d o w s " > < b : _ x > 1 1 1 5 . 0 9 6 1 8 9 4 3 2 3 3 4 1 < / b : _ x > < b : _ y > 5 6 9 . 5 < / b : _ y > < / L a b e l L o c a t i o n > < L o c a t i o n   x m l n s : b = " h t t p : / / s c h e m a s . d a t a c o n t r a c t . o r g / 2 0 0 4 / 0 7 / S y s t e m . W i n d o w s " > < b : _ x > 1 1 3 1 . 0 9 6 1 8 9 4 3 2 3 3 4 1 < / b : _ x > < b : _ y > 5 7 7 . 5 < / b : _ y > < / L o c a t i o n > < S h a p e R o t a t e A n g l e > 1 8 0 < / S h a p e R o t a t e A n g l e > < W i d t h > 1 6 < / W i d t h > < / a : V a l u e > < / a : K e y V a l u e O f D i a g r a m O b j e c t K e y a n y T y p e z b w N T n L X > < a : K e y V a l u e O f D i a g r a m O b j e c t K e y a n y T y p e z b w N T n L X > < a : K e y > < K e y > R e l a t i o n s h i p s \ & l t ; T a b l e s \ S e r v i c e   C a l l s \ C o l u m n s \ C a l l D a t e & g t ; - & l t ; T a b l e s \ C a l e n d e r \ C o l u m n s \ D a t e & g t ; \ P K < / K e y > < / a : K e y > < a : V a l u e   i : t y p e = " D i a g r a m D i s p l a y L i n k E n d p o i n t V i e w S t a t e " > < H e i g h t > 1 6 < / H e i g h t > < L a b e l L o c a t i o n   x m l n s : b = " h t t p : / / s c h e m a s . d a t a c o n t r a c t . o r g / 2 0 0 4 / 0 7 / S y s t e m . W i n d o w s " > < b : _ x > 4 4 9 . 0 9 6 1 8 9 < / b : _ x > < b : _ y > 8 1 8 . 0 0 0 0 0 0 0 0 0 0 0 0 1 1 < / b : _ y > < / L a b e l L o c a t i o n > < L o c a t i o n   x m l n s : b = " h t t p : / / s c h e m a s . d a t a c o n t r a c t . o r g / 2 0 0 4 / 0 7 / S y s t e m . W i n d o w s " > < b : _ x > 4 5 7 . 0 9 6 1 8 9 < / b : _ x > < b : _ y > 8 1 8 . 0 0 0 0 0 0 0 0 0 0 0 0 1 1 < / b : _ y > < / L o c a t i o n > < S h a p e R o t a t e A n g l e > 9 0 < / S h a p e R o t a t e A n g l e > < W i d t h > 1 6 < / W i d t h > < / a : V a l u e > < / a : K e y V a l u e O f D i a g r a m O b j e c t K e y a n y T y p e z b w N T n L X > < a : K e y V a l u e O f D i a g r a m O b j e c t K e y a n y T y p e z b w N T n L X > < a : K e y > < K e y > R e l a t i o n s h i p s \ & l t ; T a b l e s \ S e r v i c e   C a l l s \ C o l u m n s \ C a l l D a t e & g t ; - & l t ; T a b l e s \ C a l e n d e r \ C o l u m n s \ D a t e & g t ; \ C r o s s F i l t e r < / K e y > < / a : K e y > < a : V a l u e   i : t y p e = " D i a g r a m D i s p l a y L i n k C r o s s F i l t e r V i e w S t a t e " > < P o i n t s   x m l n s : b = " h t t p : / / s c h e m a s . d a t a c o n t r a c t . o r g / 2 0 0 4 / 0 7 / S y s t e m . W i n d o w s " > < b : P o i n t > < b : _ x > 1 1 1 5 . 0 9 6 1 8 9 4 3 2 3 3 4 1 < / b : _ x > < b : _ y > 5 7 7 . 5 < / b : _ y > < / b : P o i n t > < b : P o i n t > < b : _ x > 9 6 1 . 5 9 6 1 8 8 9 9 5 5 < / b : _ x > < b : _ y > 5 7 7 . 5 < / b : _ y > < / b : P o i n t > < b : P o i n t > < b : _ x > 9 5 9 . 5 9 6 1 8 8 9 9 5 5 < / b : _ x > < b : _ y > 5 7 9 . 5 < / b : _ y > < / b : P o i n t > < b : P o i n t > < b : _ x > 9 5 9 . 5 9 6 1 8 8 9 9 5 5 < / b : _ x > < b : _ y > 8 3 5 . 5 < / b : _ y > < / b : P o i n t > < b : P o i n t > < b : _ x > 9 5 7 . 5 9 6 1 8 8 9 9 5 5 < / b : _ x > < b : _ y > 8 3 7 . 5 < / b : _ y > < / b : P o i n t > < b : P o i n t > < b : _ x > 4 5 9 . 0 9 6 1 8 9 < / b : _ x > < b : _ y > 8 3 7 . 5 < / b : _ y > < / b : P o i n t > < b : P o i n t > < b : _ x > 4 5 7 . 0 9 6 1 8 9 < / b : _ x > < b : _ y > 8 3 5 . 5 < / b : _ y > < / b : P o i n t > < b : P o i n t > < b : _ x > 4 5 7 . 0 9 6 1 8 9 < / b : _ x > < b : _ y > 8 3 4 . 0 0 0 0 0 0 0 0 0 0 0 0 1 1 < / b : _ y > < / b : P o i n t > < / P o i n t s > < / a : V a l u e > < / a : K e y V a l u e O f D i a g r a m O b j e c t K e y a n y T y p e z b w N T n L X > < / V i e w S t a t e s > < / D i a g r a m M a n a g e r . S e r i a l i z a b l e D i a g r a m > < D i a g r a m M a n a g e r . S e r i a l i z a b l e D i a g r a m > < A d a p t e r   i : t y p e = " M e a s u r e D i a g r a m S a n d b o x A d a p t e r " > < T a b l e N a m e > S l i c e r T a b l e 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 S l i c e r T a b l e 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 M e a s u r e s \ D y n a m i c M e a s u r e < / K e y > < / D i a g r a m O b j e c t K e y > < D i a g r a m O b j e c t K e y > < K e y > M e a s u r e s \ D y n a m i c M e a s u r e \ T a g I n f o \ F o r m e l < / K e y > < / D i a g r a m O b j e c t K e y > < D i a g r a m O b j e c t K e y > < K e y > M e a s u r e s \ D y n a m i c M e a s u r e \ T a g I n f o \ W e r t < / K e y > < / D i a g r a m O b j e c t K e y > < D i a g r a m O b j e c t K e y > < K e y > M e a s u r e s \ M e a s u r e   1 < / K e y > < / D i a g r a m O b j e c t K e y > < D i a g r a m O b j e c t K e y > < K e y > M e a s u r e s \ M e a s u r e   1 \ T a g I n f o \ F o r m e l < / K e y > < / D i a g r a m O b j e c t K e y > < D i a g r a m O b j e c t K e y > < K e y > M e a s u r e s \ M e a s u r e   1 \ T a g I n f o \ W e r t < / K e y > < / D i a g r a m O b j e c t K e y > < D i a g r a m O b j e c t K e y > < K e y > C o l u m n s \ M e a s u r e 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 M e a s u r e s \ D y n a m i c M e a s u r e < / K e y > < / a : K e y > < a : V a l u e   i : t y p e = " M e a s u r e G r i d N o d e V i e w S t a t e " > < L a y e d O u t > t r u e < / L a y e d O u t > < / a : V a l u e > < / a : K e y V a l u e O f D i a g r a m O b j e c t K e y a n y T y p e z b w N T n L X > < a : K e y V a l u e O f D i a g r a m O b j e c t K e y a n y T y p e z b w N T n L X > < a : K e y > < K e y > M e a s u r e s \ D y n a m i c M e a s u r e \ T a g I n f o \ F o r m e l < / K e y > < / a : K e y > < a : V a l u e   i : t y p e = " M e a s u r e G r i d V i e w S t a t e I D i a g r a m T a g A d d i t i o n a l I n f o " / > < / a : K e y V a l u e O f D i a g r a m O b j e c t K e y a n y T y p e z b w N T n L X > < a : K e y V a l u e O f D i a g r a m O b j e c t K e y a n y T y p e z b w N T n L X > < a : K e y > < K e y > M e a s u r e s \ D y n a m i c M e a s u r e \ T a g I n f o \ W e r t < / K e y > < / a : K e y > < a : V a l u e   i : t y p e = " M e a s u r e G r i d V i e w S t a t e I D i a g r a m T a g A d d i t i o n a l I n f o " / > < / a : K e y V a l u e O f D i a g r a m O b j e c t K e y a n y T y p e z b w N T n L X > < a : K e y V a l u e O f D i a g r a m O b j e c t K e y a n y T y p e z b w N T n L X > < a : K e y > < K e y > M e a s u r e s \ M e a s u r e   1 < / K e y > < / a : K e y > < a : V a l u e   i : t y p e = " M e a s u r e G r i d N o d e V i e w S t a t e " > < L a y e d O u t > t r u e < / L a y e d O u t > < R o w > 1 < / R o w > < / a : V a l u e > < / a : K e y V a l u e O f D i a g r a m O b j e c t K e y a n y T y p e z b w N T n L X > < a : K e y V a l u e O f D i a g r a m O b j e c t K e y a n y T y p e z b w N T n L X > < a : K e y > < K e y > M e a s u r e s \ M e a s u r e   1 \ T a g I n f o \ F o r m e l < / K e y > < / a : K e y > < a : V a l u e   i : t y p e = " M e a s u r e G r i d V i e w S t a t e I D i a g r a m T a g A d d i t i o n a l I n f o " / > < / a : K e y V a l u e O f D i a g r a m O b j e c t K e y a n y T y p e z b w N T n L X > < a : K e y V a l u e O f D i a g r a m O b j e c t K e y a n y T y p e z b w N T n L X > < a : K e y > < K e y > M e a s u r e s \ M e a s u r e   1 \ T a g I n f o \ W e r t < / K e y > < / a : K e y > < a : V a l u e   i : t y p e = " M e a s u r e G r i d V i e w S t a t e I D i a g r a m T a g A d d i t i o n a l I n f o " / > < / a : K e y V a l u e O f D i a g r a m O b j e c t K e y a n y T y p e z b w N T n L X > < a : K e y V a l u e O f D i a g r a m O b j e c t K e y a n y T y p e z b w N T n L X > < a : K e y > < K e y > C o l u m n s \ M e a s u r e < / K e y > < / a : K e y > < a : V a l u e   i : t y p e = " M e a s u r e G r i d N o d e V i e w S t a t e " > < L a y e d O u t > t r u e < / L a y e d O u t > < / a : V a l u e > < / a : K e y V a l u e O f D i a g r a m O b j e c t K e y a n y T y p e z b w N T n L X > < / V i e w S t a t e s > < / D i a g r a m M a n a g e r . S e r i a l i z a b l e D i a g r a m > < D i a g r a m M a n a g e r . S e r i a l i z a b l e D i a g r a m > < A d a p t e r   i : t y p e = " M e a s u r e D i a g r a m S a n d b o x A d a p t e r " > < T a b l e N a m e > O r d e r   D e t a i l s 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 M e a s u r e s \ R e v e n u e < / K e y > < / D i a g r a m O b j e c t K e y > < D i a g r a m O b j e c t K e y > < K e y > M e a s u r e s \ R e v e n u e \ T a g I n f o \ F o r m e l < / K e y > < / D i a g r a m O b j e c t K e y > < D i a g r a m O b j e c t K e y > < K e y > M e a s u r e s \ #   L i n e   I t e m s   S o l d < / K e y > < / D i a g r a m O b j e c t K e y > < D i a g r a m O b j e c t K e y > < K e y > M e a s u r e s \ #   L i n e   I t e m s   S o l d \ T a g I n f o \ F o r m e l < / K e y > < / D i a g r a m O b j e c t K e y > < D i a g r a m O b j e c t K e y > < K e y > M e a s u r e s \ U m b r e l l a   R e v e n u e < / K e y > < / D i a g r a m O b j e c t K e y > < D i a g r a m O b j e c t K e y > < K e y > M e a s u r e s \ U m b r e l l a   R e v e n u e \ T a g I n f o \ F o r m e l < / K e y > < / D i a g r a m O b j e c t K e y > < D i a g r a m O b j e c t K e y > < K e y > M e a s u r e s \ L C M   R e v e n u e < / K e y > < / D i a g r a m O b j e c t K e y > < D i a g r a m O b j e c t K e y > < K e y > M e a s u r e s \ L C M   R e v e n u e \ T a g I n f o \ F o r m e l < / K e y > < / D i a g r a m O b j e c t K e y > < D i a g r a m O b j e c t K e y > < K e y > M e a s u r e s \ L C M   R e v e n u e   % < / K e y > < / D i a g r a m O b j e c t K e y > < D i a g r a m O b j e c t K e y > < K e y > M e a s u r e s \ L C M   R e v e n u e   % \ T a g I n f o \ F o r m e l < / K e y > < / D i a g r a m O b j e c t K e y > < D i a g r a m O b j e c t K e y > < K e y > M e a s u r e s \ L C M   R e v e n u e   S o u t h   A t l a n t i c < / K e y > < / D i a g r a m O b j e c t K e y > < D i a g r a m O b j e c t K e y > < K e y > M e a s u r e s \ L C M   R e v e n u e   S o u t h   A t l a n t i c \ T a g I n f o \ F o r m e l < / K e y > < / D i a g r a m O b j e c t K e y > < D i a g r a m O b j e c t K e y > < K e y > M e a s u r e s \ R e v e n u e   Y T D < / K e y > < / D i a g r a m O b j e c t K e y > < D i a g r a m O b j e c t K e y > < K e y > M e a s u r e s \ R e v e n u e   Y T D \ T a g I n f o \ F o r m e l < / K e y > < / D i a g r a m O b j e c t K e y > < D i a g r a m O b j e c t K e y > < K e y > M e a s u r e s \ R e v e n u e   P r e v   Y e a r < / K e y > < / D i a g r a m O b j e c t K e y > < D i a g r a m O b j e c t K e y > < K e y > M e a s u r e s \ R e v e n u e   P r e v   Y e a r \ T a g I n f o \ F o r m e l < / K e y > < / D i a g r a m O b j e c t K e y > < D i a g r a m O b j e c t K e y > < K e y > M e a s u r e s \ Y O Y   R e v e n u e   D e l t a < / K e y > < / D i a g r a m O b j e c t K e y > < D i a g r a m O b j e c t K e y > < K e y > M e a s u r e s \ Y O Y   R e v e n u e   D e l t a \ T a g I n f o \ F o r m e l < / K e y > < / D i a g r a m O b j e c t K e y > < D i a g r a m O b j e c t K e y > < K e y > M e a s u r e s \ R e v e n u e   -   3   M o n t h   M o v i n g   A v e r a g e < / K e y > < / D i a g r a m O b j e c t K e y > < D i a g r a m O b j e c t K e y > < K e y > M e a s u r e s \ R e v e n u e   -   3   M o n t h   M o v i n g   A v e r a g e \ T a g I n f o \ F o r m e l < / K e y > < / D i a g r a m O b j e c t K e y > < D i a g r a m O b j e c t K e y > < K e y > M e a s u r e s \ P r o f i t < / K e y > < / D i a g r a m O b j e c t K e y > < D i a g r a m O b j e c t K e y > < K e y > M e a s u r e s \ P r o f i t \ T a g I n f o \ F o r m e l < / K e y > < / D i a g r a m O b j e c t K e y > < D i a g r a m O b j e c t K e y > < K e y > M e a s u r e s \ P r o d u c t   R a n k   b y   P r o f i t < / K e y > < / D i a g r a m O b j e c t K e y > < D i a g r a m O b j e c t K e y > < K e y > M e a s u r e s \ P r o d u c t   R a n k   b y   P r o f i t \ T a g I n f o \ F o r m e l < / K e y > < / D i a g r a m O b j e c t K e y > < D i a g r a m O b j e c t K e y > < K e y > M e a s u r e s \ %   P r o f i t   f r o m   T o p   5   P r o d u c t s < / K e y > < / D i a g r a m O b j e c t K e y > < D i a g r a m O b j e c t K e y > < K e y > M e a s u r e s \ %   P r o f i t   f r o m   T o p   5   P r o d u c t s \ T a g I n f o \ F o r m e l < / K e y > < / D i a g r a m O b j e c t K e y > < D i a g r a m O b j e c t K e y > < K e y > M e a s u r e s \ S u m m e   v o n   P r o d u c t I D < / K e y > < / D i a g r a m O b j e c t K e y > < D i a g r a m O b j e c t K e y > < K e y > M e a s u r e s \ S u m m e   v o n   P r o d u c t I D \ T a g I n f o \ F o r m e l < / K e y > < / D i a g r a m O b j e c t K e y > < D i a g r a m O b j e c t K e y > < K e y > M e a s u r e s \ S u m m e   v o n   O r d e r Q t y < / K e y > < / D i a g r a m O b j e c t K e y > < D i a g r a m O b j e c t K e y > < K e y > M e a s u r e s \ S u m m e   v o n   O r d e r Q t y \ T a g I n f o \ F o r m e l < / K e y > < / D i a g r a m O b j e c t K e y > < D i a g r a m O b j e c t K e y > < K e y > M e a s u r e s \ S u m m e   v o n   S a l e s O r d e r D e t a i l I D < / K e y > < / D i a g r a m O b j e c t K e y > < D i a g r a m O b j e c t K e y > < K e y > M e a s u r e s \ S u m m e   v o n   S a l e s O r d e r D e t a i l I D \ T a g I n f o \ F o r m e l < / K e y > < / D i a g r a m O b j e c t K e y > < D i a g r a m O b j e c t K e y > < K e y > M e a s u r e s \ A n z a h l   v o n   S a l e s O r d e r D e t a i l I D < / K e y > < / D i a g r a m O b j e c t K e y > < D i a g r a m O b j e c t K e y > < K e y > M e a s u r e s \ A n z a h l   v o n   S a l e s O r d e r D e t a i l I D \ T a g I n f o \ F o r m e l < / K e y > < / D i a g r a m O b j e c t K e y > < D i a g r a m O b j e c t K e y > < K e y > M e a s u r e s \ S u m m e   v o n   U n i t P r i c e < / K e y > < / D i a g r a m O b j e c t K e y > < D i a g r a m O b j e c t K e y > < K e y > M e a s u r e s \ S u m m e   v o n   U n i t P r i c e \ T a g I n f o \ F o r m e l < / K e y > < / D i a g r a m O b j e c t K e y > < D i a g r a m O b j e c t K e y > < K e y > C o l u m n s \ S a l e s O r d e r D e t a i l I D < / K e y > < / D i a g r a m O b j e c t K e y > < D i a g r a m O b j e c t K e y > < K e y > C o l u m n s \ S a l e s O r d e r I D < / K e y > < / D i a g r a m O b j e c t K e y > < D i a g r a m O b j e c t K e y > < K e y > C o l u m n s \ P r o d u c t I D < / K e y > < / D i a g r a m O b j e c t K e y > < D i a g r a m O b j e c t K e y > < K e y > C o l u m n s \ U n i t P r i c e < / K e y > < / D i a g r a m O b j e c t K e y > < D i a g r a m O b j e c t K e y > < K e y > C o l u m n s \ O r d e r Q t y < / K e y > < / D i a g r a m O b j e c t K e y > < D i a g r a m O b j e c t K e y > < K e y > L i n k s \ & l t ; C o l u m n s \ S u m m e   v o n   P r o d u c t I D & g t ; - & l t ; M e a s u r e s \ P r o d u c t I D & g t ; < / K e y > < / D i a g r a m O b j e c t K e y > < D i a g r a m O b j e c t K e y > < K e y > L i n k s \ & l t ; C o l u m n s \ S u m m e   v o n   P r o d u c t I D & g t ; - & l t ; M e a s u r e s \ P r o d u c t I D & g t ; \ C O L U M N < / K e y > < / D i a g r a m O b j e c t K e y > < D i a g r a m O b j e c t K e y > < K e y > L i n k s \ & l t ; C o l u m n s \ S u m m e   v o n   P r o d u c t I D & g t ; - & l t ; M e a s u r e s \ P r o d u c t I D & g t ; \ M E A S U R E < / K e y > < / D i a g r a m O b j e c t K e y > < D i a g r a m O b j e c t K e y > < K e y > L i n k s \ & l t ; C o l u m n s \ S u m m e   v o n   O r d e r Q t y & g t ; - & l t ; M e a s u r e s \ O r d e r Q t y & g t ; < / K e y > < / D i a g r a m O b j e c t K e y > < D i a g r a m O b j e c t K e y > < K e y > L i n k s \ & l t ; C o l u m n s \ S u m m e   v o n   O r d e r Q t y & g t ; - & l t ; M e a s u r e s \ O r d e r Q t y & g t ; \ C O L U M N < / K e y > < / D i a g r a m O b j e c t K e y > < D i a g r a m O b j e c t K e y > < K e y > L i n k s \ & l t ; C o l u m n s \ S u m m e   v o n   O r d e r Q t y & g t ; - & l t ; M e a s u r e s \ O r d e r Q t y & g t ; \ M E A S U R E < / K e y > < / D i a g r a m O b j e c t K e y > < D i a g r a m O b j e c t K e y > < K e y > L i n k s \ & l t ; C o l u m n s \ S u m m e   v o n   S a l e s O r d e r D e t a i l I D & g t ; - & l t ; M e a s u r e s \ S a l e s O r d e r D e t a i l I D & g t ; < / K e y > < / D i a g r a m O b j e c t K e y > < D i a g r a m O b j e c t K e y > < K e y > L i n k s \ & l t ; C o l u m n s \ S u m m e   v o n   S a l e s O r d e r D e t a i l I D & g t ; - & l t ; M e a s u r e s \ S a l e s O r d e r D e t a i l I D & g t ; \ C O L U M N < / K e y > < / D i a g r a m O b j e c t K e y > < D i a g r a m O b j e c t K e y > < K e y > L i n k s \ & l t ; C o l u m n s \ S u m m e   v o n   S a l e s O r d e r D e t a i l I D & g t ; - & l t ; M e a s u r e s \ S a l e s O r d e r D e t a i l I D & g t ; \ M E A S U R E < / K e y > < / D i a g r a m O b j e c t K e y > < D i a g r a m O b j e c t K e y > < K e y > L i n k s \ & l t ; C o l u m n s \ A n z a h l   v o n   S a l e s O r d e r D e t a i l I D & g t ; - & l t ; M e a s u r e s \ S a l e s O r d e r D e t a i l I D & g t ; < / K e y > < / D i a g r a m O b j e c t K e y > < D i a g r a m O b j e c t K e y > < K e y > L i n k s \ & l t ; C o l u m n s \ A n z a h l   v o n   S a l e s O r d e r D e t a i l I D & g t ; - & l t ; M e a s u r e s \ S a l e s O r d e r D e t a i l I D & g t ; \ C O L U M N < / K e y > < / D i a g r a m O b j e c t K e y > < D i a g r a m O b j e c t K e y > < K e y > L i n k s \ & l t ; C o l u m n s \ A n z a h l   v o n   S a l e s O r d e r D e t a i l I D & g t ; - & l t ; M e a s u r e s \ S a l e s O r d e r D e t a i l I D & g t ; \ M E A S U R E < / K e y > < / D i a g r a m O b j e c t K e y > < D i a g r a m O b j e c t K e y > < K e y > L i n k s \ & l t ; C o l u m n s \ S u m m e   v o n   U n i t P r i c e & g t ; - & l t ; M e a s u r e s \ U n i t P r i c e & g t ; < / K e y > < / D i a g r a m O b j e c t K e y > < D i a g r a m O b j e c t K e y > < K e y > L i n k s \ & l t ; C o l u m n s \ S u m m e   v o n   U n i t P r i c e & g t ; - & l t ; M e a s u r e s \ U n i t P r i c e & g t ; \ C O L U M N < / K e y > < / D i a g r a m O b j e c t K e y > < D i a g r a m O b j e c t K e y > < K e y > L i n k s \ & l t ; C o l u m n s \ S u m m e   v o n   U n i t P r i c e & g t ; - & l t ; M e a s u r e s \ U n i t P r i c e & g t ; \ M E A S U R E 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 M e a s u r e s \ R e v e n u e < / K e y > < / a : K e y > < a : V a l u e   i : t y p e = " M e a s u r e G r i d N o d e V i e w S t a t e " > < L a y e d O u t > t r u e < / L a y e d O u t > < / a : V a l u e > < / a : K e y V a l u e O f D i a g r a m O b j e c t K e y a n y T y p e z b w N T n L X > < a : K e y V a l u e O f D i a g r a m O b j e c t K e y a n y T y p e z b w N T n L X > < a : K e y > < K e y > M e a s u r e s \ R e v e n u e \ T a g I n f o \ F o r m e l < / K e y > < / a : K e y > < a : V a l u e   i : t y p e = " M e a s u r e G r i d V i e w S t a t e I D i a g r a m T a g A d d i t i o n a l I n f o " / > < / a : K e y V a l u e O f D i a g r a m O b j e c t K e y a n y T y p e z b w N T n L X > < a : K e y V a l u e O f D i a g r a m O b j e c t K e y a n y T y p e z b w N T n L X > < a : K e y > < K e y > M e a s u r e s \ #   L i n e   I t e m s   S o l d < / K e y > < / a : K e y > < a : V a l u e   i : t y p e = " M e a s u r e G r i d N o d e V i e w S t a t e " > < L a y e d O u t > t r u e < / L a y e d O u t > < R o w > 1 < / R o w > < / a : V a l u e > < / a : K e y V a l u e O f D i a g r a m O b j e c t K e y a n y T y p e z b w N T n L X > < a : K e y V a l u e O f D i a g r a m O b j e c t K e y a n y T y p e z b w N T n L X > < a : K e y > < K e y > M e a s u r e s \ #   L i n e   I t e m s   S o l d \ T a g I n f o \ F o r m e l < / K e y > < / a : K e y > < a : V a l u e   i : t y p e = " M e a s u r e G r i d V i e w S t a t e I D i a g r a m T a g A d d i t i o n a l I n f o " / > < / a : K e y V a l u e O f D i a g r a m O b j e c t K e y a n y T y p e z b w N T n L X > < a : K e y V a l u e O f D i a g r a m O b j e c t K e y a n y T y p e z b w N T n L X > < a : K e y > < K e y > M e a s u r e s \ U m b r e l l a   R e v e n u e < / K e y > < / a : K e y > < a : V a l u e   i : t y p e = " M e a s u r e G r i d N o d e V i e w S t a t e " > < L a y e d O u t > t r u e < / L a y e d O u t > < R o w > 2 < / R o w > < / a : V a l u e > < / a : K e y V a l u e O f D i a g r a m O b j e c t K e y a n y T y p e z b w N T n L X > < a : K e y V a l u e O f D i a g r a m O b j e c t K e y a n y T y p e z b w N T n L X > < a : K e y > < K e y > M e a s u r e s \ U m b r e l l a   R e v e n u e \ T a g I n f o \ F o r m e l < / K e y > < / a : K e y > < a : V a l u e   i : t y p e = " M e a s u r e G r i d V i e w S t a t e I D i a g r a m T a g A d d i t i o n a l I n f o " / > < / a : K e y V a l u e O f D i a g r a m O b j e c t K e y a n y T y p e z b w N T n L X > < a : K e y V a l u e O f D i a g r a m O b j e c t K e y a n y T y p e z b w N T n L X > < a : K e y > < K e y > M e a s u r e s \ L C M   R e v e n u e < / K e y > < / a : K e y > < a : V a l u e   i : t y p e = " M e a s u r e G r i d N o d e V i e w S t a t e " > < L a y e d O u t > t r u e < / L a y e d O u t > < R o w > 3 < / R o w > < / a : V a l u e > < / a : K e y V a l u e O f D i a g r a m O b j e c t K e y a n y T y p e z b w N T n L X > < a : K e y V a l u e O f D i a g r a m O b j e c t K e y a n y T y p e z b w N T n L X > < a : K e y > < K e y > M e a s u r e s \ L C M   R e v e n u e \ T a g I n f o \ F o r m e l < / K e y > < / a : K e y > < a : V a l u e   i : t y p e = " M e a s u r e G r i d V i e w S t a t e I D i a g r a m T a g A d d i t i o n a l I n f o " / > < / a : K e y V a l u e O f D i a g r a m O b j e c t K e y a n y T y p e z b w N T n L X > < a : K e y V a l u e O f D i a g r a m O b j e c t K e y a n y T y p e z b w N T n L X > < a : K e y > < K e y > M e a s u r e s \ L C M   R e v e n u e   % < / K e y > < / a : K e y > < a : V a l u e   i : t y p e = " M e a s u r e G r i d N o d e V i e w S t a t e " > < L a y e d O u t > t r u e < / L a y e d O u t > < R o w > 4 < / R o w > < / a : V a l u e > < / a : K e y V a l u e O f D i a g r a m O b j e c t K e y a n y T y p e z b w N T n L X > < a : K e y V a l u e O f D i a g r a m O b j e c t K e y a n y T y p e z b w N T n L X > < a : K e y > < K e y > M e a s u r e s \ L C M   R e v e n u e   % \ T a g I n f o \ F o r m e l < / K e y > < / a : K e y > < a : V a l u e   i : t y p e = " M e a s u r e G r i d V i e w S t a t e I D i a g r a m T a g A d d i t i o n a l I n f o " / > < / a : K e y V a l u e O f D i a g r a m O b j e c t K e y a n y T y p e z b w N T n L X > < a : K e y V a l u e O f D i a g r a m O b j e c t K e y a n y T y p e z b w N T n L X > < a : K e y > < K e y > M e a s u r e s \ L C M   R e v e n u e   S o u t h   A t l a n t i c < / K e y > < / a : K e y > < a : V a l u e   i : t y p e = " M e a s u r e G r i d N o d e V i e w S t a t e " > < L a y e d O u t > t r u e < / L a y e d O u t > < R o w > 5 < / R o w > < / a : V a l u e > < / a : K e y V a l u e O f D i a g r a m O b j e c t K e y a n y T y p e z b w N T n L X > < a : K e y V a l u e O f D i a g r a m O b j e c t K e y a n y T y p e z b w N T n L X > < a : K e y > < K e y > M e a s u r e s \ L C M   R e v e n u e   S o u t h   A t l a n t i c \ T a g I n f o \ F o r m e l < / K e y > < / a : K e y > < a : V a l u e   i : t y p e = " M e a s u r e G r i d V i e w S t a t e I D i a g r a m T a g A d d i t i o n a l I n f o " / > < / a : K e y V a l u e O f D i a g r a m O b j e c t K e y a n y T y p e z b w N T n L X > < a : K e y V a l u e O f D i a g r a m O b j e c t K e y a n y T y p e z b w N T n L X > < a : K e y > < K e y > M e a s u r e s \ R e v e n u e   Y T D < / K e y > < / a : K e y > < a : V a l u e   i : t y p e = " M e a s u r e G r i d N o d e V i e w S t a t e " > < L a y e d O u t > t r u e < / L a y e d O u t > < R o w > 6 < / R o w > < / a : V a l u e > < / a : K e y V a l u e O f D i a g r a m O b j e c t K e y a n y T y p e z b w N T n L X > < a : K e y V a l u e O f D i a g r a m O b j e c t K e y a n y T y p e z b w N T n L X > < a : K e y > < K e y > M e a s u r e s \ R e v e n u e   Y T D \ T a g I n f o \ F o r m e l < / K e y > < / a : K e y > < a : V a l u e   i : t y p e = " M e a s u r e G r i d V i e w S t a t e I D i a g r a m T a g A d d i t i o n a l I n f o " / > < / a : K e y V a l u e O f D i a g r a m O b j e c t K e y a n y T y p e z b w N T n L X > < a : K e y V a l u e O f D i a g r a m O b j e c t K e y a n y T y p e z b w N T n L X > < a : K e y > < K e y > M e a s u r e s \ R e v e n u e   P r e v   Y e a r < / K e y > < / a : K e y > < a : V a l u e   i : t y p e = " M e a s u r e G r i d N o d e V i e w S t a t e " > < L a y e d O u t > t r u e < / L a y e d O u t > < R o w > 7 < / R o w > < / a : V a l u e > < / a : K e y V a l u e O f D i a g r a m O b j e c t K e y a n y T y p e z b w N T n L X > < a : K e y V a l u e O f D i a g r a m O b j e c t K e y a n y T y p e z b w N T n L X > < a : K e y > < K e y > M e a s u r e s \ R e v e n u e   P r e v   Y e a r \ T a g I n f o \ F o r m e l < / K e y > < / a : K e y > < a : V a l u e   i : t y p e = " M e a s u r e G r i d V i e w S t a t e I D i a g r a m T a g A d d i t i o n a l I n f o " / > < / a : K e y V a l u e O f D i a g r a m O b j e c t K e y a n y T y p e z b w N T n L X > < a : K e y V a l u e O f D i a g r a m O b j e c t K e y a n y T y p e z b w N T n L X > < a : K e y > < K e y > M e a s u r e s \ Y O Y   R e v e n u e   D e l t a < / K e y > < / a : K e y > < a : V a l u e   i : t y p e = " M e a s u r e G r i d N o d e V i e w S t a t e " > < L a y e d O u t > t r u e < / L a y e d O u t > < R o w > 8 < / R o w > < / a : V a l u e > < / a : K e y V a l u e O f D i a g r a m O b j e c t K e y a n y T y p e z b w N T n L X > < a : K e y V a l u e O f D i a g r a m O b j e c t K e y a n y T y p e z b w N T n L X > < a : K e y > < K e y > M e a s u r e s \ Y O Y   R e v e n u e   D e l t a \ T a g I n f o \ F o r m e l < / K e y > < / a : K e y > < a : V a l u e   i : t y p e = " M e a s u r e G r i d V i e w S t a t e I D i a g r a m T a g A d d i t i o n a l I n f o " / > < / a : K e y V a l u e O f D i a g r a m O b j e c t K e y a n y T y p e z b w N T n L X > < a : K e y V a l u e O f D i a g r a m O b j e c t K e y a n y T y p e z b w N T n L X > < a : K e y > < K e y > M e a s u r e s \ R e v e n u e   -   3   M o n t h   M o v i n g   A v e r a g e < / K e y > < / a : K e y > < a : V a l u e   i : t y p e = " M e a s u r e G r i d N o d e V i e w S t a t e " > < L a y e d O u t > t r u e < / L a y e d O u t > < R o w > 1 1 < / R o w > < / a : V a l u e > < / a : K e y V a l u e O f D i a g r a m O b j e c t K e y a n y T y p e z b w N T n L X > < a : K e y V a l u e O f D i a g r a m O b j e c t K e y a n y T y p e z b w N T n L X > < a : K e y > < K e y > M e a s u r e s \ R e v e n u e   -   3   M o n t h   M o v i n g   A v e r a g e \ T a g I n f o \ F o r m e l < / K e y > < / a : K e y > < a : V a l u e   i : t y p e = " M e a s u r e G r i d V i e w S t a t e I D i a g r a m T a g A d d i t i o n a l I n f o " / > < / a : K e y V a l u e O f D i a g r a m O b j e c t K e y a n y T y p e z b w N T n L X > < a : K e y V a l u e O f D i a g r a m O b j e c t K e y a n y T y p e z b w N T n L X > < a : K e y > < K e y > M e a s u r e s \ P r o f i t < / K e y > < / a : K e y > < a : V a l u e   i : t y p e = " M e a s u r e G r i d N o d e V i e w S t a t e " > < L a y e d O u t > t r u e < / L a y e d O u t > < R o w > 9 < / R o w > < / a : V a l u e > < / a : K e y V a l u e O f D i a g r a m O b j e c t K e y a n y T y p e z b w N T n L X > < a : K e y V a l u e O f D i a g r a m O b j e c t K e y a n y T y p e z b w N T n L X > < a : K e y > < K e y > M e a s u r e s \ P r o f i t \ T a g I n f o \ F o r m e l < / K e y > < / a : K e y > < a : V a l u e   i : t y p e = " M e a s u r e G r i d V i e w S t a t e I D i a g r a m T a g A d d i t i o n a l I n f o " / > < / a : K e y V a l u e O f D i a g r a m O b j e c t K e y a n y T y p e z b w N T n L X > < a : K e y V a l u e O f D i a g r a m O b j e c t K e y a n y T y p e z b w N T n L X > < a : K e y > < K e y > M e a s u r e s \ P r o d u c t   R a n k   b y   P r o f i t < / K e y > < / a : K e y > < a : V a l u e   i : t y p e = " M e a s u r e G r i d N o d e V i e w S t a t e " > < L a y e d O u t > t r u e < / L a y e d O u t > < R o w > 1 0 < / R o w > < / a : V a l u e > < / a : K e y V a l u e O f D i a g r a m O b j e c t K e y a n y T y p e z b w N T n L X > < a : K e y V a l u e O f D i a g r a m O b j e c t K e y a n y T y p e z b w N T n L X > < a : K e y > < K e y > M e a s u r e s \ P r o d u c t   R a n k   b y   P r o f i t \ T a g I n f o \ F o r m e l < / K e y > < / a : K e y > < a : V a l u e   i : t y p e = " M e a s u r e G r i d V i e w S t a t e I D i a g r a m T a g A d d i t i o n a l I n f o " / > < / a : K e y V a l u e O f D i a g r a m O b j e c t K e y a n y T y p e z b w N T n L X > < a : K e y V a l u e O f D i a g r a m O b j e c t K e y a n y T y p e z b w N T n L X > < a : K e y > < K e y > M e a s u r e s \ %   P r o f i t   f r o m   T o p   5   P r o d u c t s < / K e y > < / a : K e y > < a : V a l u e   i : t y p e = " M e a s u r e G r i d N o d e V i e w S t a t e " > < L a y e d O u t > t r u e < / L a y e d O u t > < R o w > 1 3 < / R o w > < / a : V a l u e > < / a : K e y V a l u e O f D i a g r a m O b j e c t K e y a n y T y p e z b w N T n L X > < a : K e y V a l u e O f D i a g r a m O b j e c t K e y a n y T y p e z b w N T n L X > < a : K e y > < K e y > M e a s u r e s \ %   P r o f i t   f r o m   T o p   5   P r o d u c t s \ T a g I n f o \ F o r m e l < / K e y > < / a : K e y > < a : V a l u e   i : t y p e = " M e a s u r e G r i d V i e w S t a t e I D i a g r a m T a g A d d i t i o n a l I n f o " / > < / a : K e y V a l u e O f D i a g r a m O b j e c t K e y a n y T y p e z b w N T n L X > < a : K e y V a l u e O f D i a g r a m O b j e c t K e y a n y T y p e z b w N T n L X > < a : K e y > < K e y > M e a s u r e s \ S u m m e   v o n   P r o d u c t I D < / K e y > < / a : K e y > < a : V a l u e   i : t y p e = " M e a s u r e G r i d N o d e V i e w S t a t e " > < C o l u m n > 2 < / C o l u m n > < L a y e d O u t > t r u e < / L a y e d O u t > < W a s U I I n v i s i b l e > t r u e < / W a s U I I n v i s i b l e > < / a : V a l u e > < / a : K e y V a l u e O f D i a g r a m O b j e c t K e y a n y T y p e z b w N T n L X > < a : K e y V a l u e O f D i a g r a m O b j e c t K e y a n y T y p e z b w N T n L X > < a : K e y > < K e y > M e a s u r e s \ S u m m e   v o n   P r o d u c t I D \ T a g I n f o \ F o r m e l < / K e y > < / a : K e y > < a : V a l u e   i : t y p e = " M e a s u r e G r i d V i e w S t a t e I D i a g r a m T a g A d d i t i o n a l I n f o " / > < / a : K e y V a l u e O f D i a g r a m O b j e c t K e y a n y T y p e z b w N T n L X > < a : K e y V a l u e O f D i a g r a m O b j e c t K e y a n y T y p e z b w N T n L X > < a : K e y > < K e y > M e a s u r e s \ S u m m e   v o n   O r d e r Q t y < / K e y > < / a : K e y > < a : V a l u e   i : t y p e = " M e a s u r e G r i d N o d e V i e w S t a t e " > < C o l u m n > 4 < / C o l u m n > < L a y e d O u t > t r u e < / L a y e d O u t > < W a s U I I n v i s i b l e > t r u e < / W a s U I I n v i s i b l e > < / a : V a l u e > < / a : K e y V a l u e O f D i a g r a m O b j e c t K e y a n y T y p e z b w N T n L X > < a : K e y V a l u e O f D i a g r a m O b j e c t K e y a n y T y p e z b w N T n L X > < a : K e y > < K e y > M e a s u r e s \ S u m m e   v o n   O r d e r Q t y \ T a g I n f o \ F o r m e l < / K e y > < / a : K e y > < a : V a l u e   i : t y p e = " M e a s u r e G r i d V i e w S t a t e I D i a g r a m T a g A d d i t i o n a l I n f o " / > < / a : K e y V a l u e O f D i a g r a m O b j e c t K e y a n y T y p e z b w N T n L X > < a : K e y V a l u e O f D i a g r a m O b j e c t K e y a n y T y p e z b w N T n L X > < a : K e y > < K e y > M e a s u r e s \ S u m m e   v o n   S a l e s O r d e r D e t a i l I D < / K e y > < / a : K e y > < a : V a l u e   i : t y p e = " M e a s u r e G r i d N o d e V i e w S t a t e " > < L a y e d O u t > t r u e < / L a y e d O u t > < W a s U I I n v i s i b l e > t r u e < / W a s U I I n v i s i b l e > < / a : V a l u e > < / a : K e y V a l u e O f D i a g r a m O b j e c t K e y a n y T y p e z b w N T n L X > < a : K e y V a l u e O f D i a g r a m O b j e c t K e y a n y T y p e z b w N T n L X > < a : K e y > < K e y > M e a s u r e s \ S u m m e   v o n   S a l e s O r d e r D e t a i l I D \ T a g I n f o \ F o r m e l < / K e y > < / a : K e y > < a : V a l u e   i : t y p e = " M e a s u r e G r i d V i e w S t a t e I D i a g r a m T a g A d d i t i o n a l I n f o " / > < / a : K e y V a l u e O f D i a g r a m O b j e c t K e y a n y T y p e z b w N T n L X > < a : K e y V a l u e O f D i a g r a m O b j e c t K e y a n y T y p e z b w N T n L X > < a : K e y > < K e y > M e a s u r e s \ A n z a h l   v o n   S a l e s O r d e r D e t a i l I D < / K e y > < / a : K e y > < a : V a l u e   i : t y p e = " M e a s u r e G r i d N o d e V i e w S t a t e " > < L a y e d O u t > t r u e < / L a y e d O u t > < R o w > 1 < / R o w > < W a s U I I n v i s i b l e > t r u e < / W a s U I I n v i s i b l e > < / a : V a l u e > < / a : K e y V a l u e O f D i a g r a m O b j e c t K e y a n y T y p e z b w N T n L X > < a : K e y V a l u e O f D i a g r a m O b j e c t K e y a n y T y p e z b w N T n L X > < a : K e y > < K e y > M e a s u r e s \ A n z a h l   v o n   S a l e s O r d e r D e t a i l I D \ T a g I n f o \ F o r m e l < / K e y > < / a : K e y > < a : V a l u e   i : t y p e = " M e a s u r e G r i d V i e w S t a t e I D i a g r a m T a g A d d i t i o n a l I n f o " / > < / a : K e y V a l u e O f D i a g r a m O b j e c t K e y a n y T y p e z b w N T n L X > < a : K e y V a l u e O f D i a g r a m O b j e c t K e y a n y T y p e z b w N T n L X > < a : K e y > < K e y > M e a s u r e s \ S u m m e   v o n   U n i t P r i c e < / K e y > < / a : K e y > < a : V a l u e   i : t y p e = " M e a s u r e G r i d N o d e V i e w S t a t e " > < C o l u m n > 3 < / C o l u m n > < L a y e d O u t > t r u e < / L a y e d O u t > < W a s U I I n v i s i b l e > t r u e < / W a s U I I n v i s i b l e > < / a : V a l u e > < / a : K e y V a l u e O f D i a g r a m O b j e c t K e y a n y T y p e z b w N T n L X > < a : K e y V a l u e O f D i a g r a m O b j e c t K e y a n y T y p e z b w N T n L X > < a : K e y > < K e y > M e a s u r e s \ S u m m e   v o n   U n i t P r i c e \ T a g I n f o \ F o r m e l < / K e y > < / a : K e y > < a : V a l u e   i : t y p e = " M e a s u r e G r i d V i e w S t a t e I D i a g r a m T a g A d d i t i o n a l I n f o " / > < / a : K e y V a l u e O f D i a g r a m O b j e c t K e y a n y T y p e z b w N T n L X > < a : K e y V a l u e O f D i a g r a m O b j e c t K e y a n y T y p e z b w N T n L X > < a : K e y > < K e y > C o l u m n s \ S a l e s O r d e r D e t a i l I D < / K e y > < / a : K e y > < a : V a l u e   i : t y p e = " M e a s u r e G r i d N o d e V i e w S t a t e " > < L a y e d O u t > t r u e < / L a y e d O u t > < / a : V a l u e > < / a : K e y V a l u e O f D i a g r a m O b j e c t K e y a n y T y p e z b w N T n L X > < a : K e y V a l u e O f D i a g r a m O b j e c t K e y a n y T y p e z b w N T n L X > < a : K e y > < K e y > C o l u m n s \ S a l e s O r d e r I D < / 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 C o l u m n s \ U n i t P r i c e < / K e y > < / a : K e y > < a : V a l u e   i : t y p e = " M e a s u r e G r i d N o d e V i e w S t a t e " > < C o l u m n > 3 < / C o l u m n > < L a y e d O u t > t r u e < / L a y e d O u t > < / a : V a l u e > < / a : K e y V a l u e O f D i a g r a m O b j e c t K e y a n y T y p e z b w N T n L X > < a : K e y V a l u e O f D i a g r a m O b j e c t K e y a n y T y p e z b w N T n L X > < a : K e y > < K e y > C o l u m n s \ O r d e r Q t y < / K e y > < / a : K e y > < a : V a l u e   i : t y p e = " M e a s u r e G r i d N o d e V i e w S t a t e " > < C o l u m n > 4 < / C o l u m n > < L a y e d O u t > t r u e < / L a y e d O u t > < / a : V a l u e > < / a : K e y V a l u e O f D i a g r a m O b j e c t K e y a n y T y p e z b w N T n L X > < a : K e y V a l u e O f D i a g r a m O b j e c t K e y a n y T y p e z b w N T n L X > < a : K e y > < K e y > L i n k s \ & l t ; C o l u m n s \ S u m m e   v o n   P r o d u c t I D & g t ; - & l t ; M e a s u r e s \ P r o d u c t I D & g t ; < / K e y > < / a : K e y > < a : V a l u e   i : t y p e = " M e a s u r e G r i d V i e w S t a t e I D i a g r a m L i n k " / > < / a : K e y V a l u e O f D i a g r a m O b j e c t K e y a n y T y p e z b w N T n L X > < a : K e y V a l u e O f D i a g r a m O b j e c t K e y a n y T y p e z b w N T n L X > < a : K e y > < K e y > L i n k s \ & l t ; C o l u m n s \ S u m m e   v o n   P r o d u c t I D & g t ; - & l t ; M e a s u r e s \ P r o d u c t I D & g t ; \ C O L U M N < / K e y > < / a : K e y > < a : V a l u e   i : t y p e = " M e a s u r e G r i d V i e w S t a t e I D i a g r a m L i n k E n d p o i n t " / > < / a : K e y V a l u e O f D i a g r a m O b j e c t K e y a n y T y p e z b w N T n L X > < a : K e y V a l u e O f D i a g r a m O b j e c t K e y a n y T y p e z b w N T n L X > < a : K e y > < K e y > L i n k s \ & l t ; C o l u m n s \ S u m m e   v o n   P r o d u c t I D & g t ; - & l t ; M e a s u r e s \ P r o d u c t I D & g t ; \ M E A S U R E < / K e y > < / a : K e y > < a : V a l u e   i : t y p e = " M e a s u r e G r i d V i e w S t a t e I D i a g r a m L i n k E n d p o i n t " / > < / a : K e y V a l u e O f D i a g r a m O b j e c t K e y a n y T y p e z b w N T n L X > < a : K e y V a l u e O f D i a g r a m O b j e c t K e y a n y T y p e z b w N T n L X > < a : K e y > < K e y > L i n k s \ & l t ; C o l u m n s \ S u m m e   v o n   O r d e r Q t y & g t ; - & l t ; M e a s u r e s \ O r d e r Q t y & g t ; < / K e y > < / a : K e y > < a : V a l u e   i : t y p e = " M e a s u r e G r i d V i e w S t a t e I D i a g r a m L i n k " / > < / a : K e y V a l u e O f D i a g r a m O b j e c t K e y a n y T y p e z b w N T n L X > < a : K e y V a l u e O f D i a g r a m O b j e c t K e y a n y T y p e z b w N T n L X > < a : K e y > < K e y > L i n k s \ & l t ; C o l u m n s \ S u m m e   v o n   O r d e r Q t y & g t ; - & l t ; M e a s u r e s \ O r d e r Q t y & g t ; \ C O L U M N < / K e y > < / a : K e y > < a : V a l u e   i : t y p e = " M e a s u r e G r i d V i e w S t a t e I D i a g r a m L i n k E n d p o i n t " / > < / a : K e y V a l u e O f D i a g r a m O b j e c t K e y a n y T y p e z b w N T n L X > < a : K e y V a l u e O f D i a g r a m O b j e c t K e y a n y T y p e z b w N T n L X > < a : K e y > < K e y > L i n k s \ & l t ; C o l u m n s \ S u m m e   v o n   O r d e r Q t y & g t ; - & l t ; M e a s u r e s \ O r d e r Q t y & g t ; \ M E A S U R E < / K e y > < / a : K e y > < a : V a l u e   i : t y p e = " M e a s u r e G r i d V i e w S t a t e I D i a g r a m L i n k E n d p o i n t " / > < / a : K e y V a l u e O f D i a g r a m O b j e c t K e y a n y T y p e z b w N T n L X > < a : K e y V a l u e O f D i a g r a m O b j e c t K e y a n y T y p e z b w N T n L X > < a : K e y > < K e y > L i n k s \ & l t ; C o l u m n s \ S u m m e   v o n   S a l e s O r d e r D e t a i l I D & g t ; - & l t ; M e a s u r e s \ S a l e s O r d e r D e t a i l I D & g t ; < / K e y > < / a : K e y > < a : V a l u e   i : t y p e = " M e a s u r e G r i d V i e w S t a t e I D i a g r a m L i n k " / > < / a : K e y V a l u e O f D i a g r a m O b j e c t K e y a n y T y p e z b w N T n L X > < a : K e y V a l u e O f D i a g r a m O b j e c t K e y a n y T y p e z b w N T n L X > < a : K e y > < K e y > L i n k s \ & l t ; C o l u m n s \ S u m m e   v o n   S a l e s O r d e r D e t a i l I D & g t ; - & l t ; M e a s u r e s \ S a l e s O r d e r D e t a i l I D & g t ; \ C O L U M N < / K e y > < / a : K e y > < a : V a l u e   i : t y p e = " M e a s u r e G r i d V i e w S t a t e I D i a g r a m L i n k E n d p o i n t " / > < / a : K e y V a l u e O f D i a g r a m O b j e c t K e y a n y T y p e z b w N T n L X > < a : K e y V a l u e O f D i a g r a m O b j e c t K e y a n y T y p e z b w N T n L X > < a : K e y > < K e y > L i n k s \ & l t ; C o l u m n s \ S u m m e   v o n   S a l e s O r d e r D e t a i l I D & g t ; - & l t ; M e a s u r e s \ S a l e s O r d e r D e t a i l I D & g t ; \ M E A S U R E < / K e y > < / a : K e y > < a : V a l u e   i : t y p e = " M e a s u r e G r i d V i e w S t a t e I D i a g r a m L i n k E n d p o i n t " / > < / a : K e y V a l u e O f D i a g r a m O b j e c t K e y a n y T y p e z b w N T n L X > < a : K e y V a l u e O f D i a g r a m O b j e c t K e y a n y T y p e z b w N T n L X > < a : K e y > < K e y > L i n k s \ & l t ; C o l u m n s \ A n z a h l   v o n   S a l e s O r d e r D e t a i l I D & g t ; - & l t ; M e a s u r e s \ S a l e s O r d e r D e t a i l I D & g t ; < / K e y > < / a : K e y > < a : V a l u e   i : t y p e = " M e a s u r e G r i d V i e w S t a t e I D i a g r a m L i n k " / > < / a : K e y V a l u e O f D i a g r a m O b j e c t K e y a n y T y p e z b w N T n L X > < a : K e y V a l u e O f D i a g r a m O b j e c t K e y a n y T y p e z b w N T n L X > < a : K e y > < K e y > L i n k s \ & l t ; C o l u m n s \ A n z a h l   v o n   S a l e s O r d e r D e t a i l I D & g t ; - & l t ; M e a s u r e s \ S a l e s O r d e r D e t a i l I D & g t ; \ C O L U M N < / K e y > < / a : K e y > < a : V a l u e   i : t y p e = " M e a s u r e G r i d V i e w S t a t e I D i a g r a m L i n k E n d p o i n t " / > < / a : K e y V a l u e O f D i a g r a m O b j e c t K e y a n y T y p e z b w N T n L X > < a : K e y V a l u e O f D i a g r a m O b j e c t K e y a n y T y p e z b w N T n L X > < a : K e y > < K e y > L i n k s \ & l t ; C o l u m n s \ A n z a h l   v o n   S a l e s O r d e r D e t a i l I D & g t ; - & l t ; M e a s u r e s \ S a l e s O r d e r D e t a i l I D & g t ; \ M E A S U R E < / K e y > < / a : K e y > < a : V a l u e   i : t y p e = " M e a s u r e G r i d V i e w S t a t e I D i a g r a m L i n k E n d p o i n t " / > < / a : K e y V a l u e O f D i a g r a m O b j e c t K e y a n y T y p e z b w N T n L X > < a : K e y V a l u e O f D i a g r a m O b j e c t K e y a n y T y p e z b w N T n L X > < a : K e y > < K e y > L i n k s \ & l t ; C o l u m n s \ S u m m e   v o n   U n i t P r i c e & g t ; - & l t ; M e a s u r e s \ U n i t P r i c e & g t ; < / K e y > < / a : K e y > < a : V a l u e   i : t y p e = " M e a s u r e G r i d V i e w S t a t e I D i a g r a m L i n k " / > < / a : K e y V a l u e O f D i a g r a m O b j e c t K e y a n y T y p e z b w N T n L X > < a : K e y V a l u e O f D i a g r a m O b j e c t K e y a n y T y p e z b w N T n L X > < a : K e y > < K e y > L i n k s \ & l t ; C o l u m n s \ S u m m e   v o n   U n i t P r i c e & g t ; - & l t ; M e a s u r e s \ U n i t P r i c e & g t ; \ C O L U M N < / K e y > < / a : K e y > < a : V a l u e   i : t y p e = " M e a s u r e G r i d V i e w S t a t e I D i a g r a m L i n k E n d p o i n t " / > < / a : K e y V a l u e O f D i a g r a m O b j e c t K e y a n y T y p e z b w N T n L X > < a : K e y V a l u e O f D i a g r a m O b j e c t K e y a n y T y p e z b w N T n L X > < a : K e y > < K e y > L i n k s \ & l t ; C o l u m n s \ S u m m e   v o n   U n i t P r i c e & g t ; - & l t ; M e a s u r e s \ U n i t P r i c e & g t ; \ M E A S U R E < / K e y > < / a : K e y > < a : V a l u e   i : t y p e = " M e a s u r e G r i d V i e w S t a t e I D i a g r a m L i n k E n d p o i n t " / > < / a : K e y V a l u e O f D i a g r a m O b j e c t K e y a n y T y p e z b w N T n L X > < / V i e w S t a t e s > < / D i a g r a m M a n a g e r . S e r i a l i z a b l e D i a g r a m > < D i a g r a m M a n a g e r . S e r i a l i z a b l e D i a g r a m > < A d a p t e r   i : t y p e = " M e a s u r e D i a g r a m S a n d b o x A d a p t e r " > < T a b l e N a m e > S l i c e r T a b l e 2 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 S l i c e r T a b l e 2 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 C o l u m n s \ M e a s u r e < / K e y > < / a : K e y > < a : V a l u e   i : t y p e = " M e a s u r e G r i d N o d e V i e w S t a t e " > < L a y e d O u t > t r u e < / L a y e d O u t > < / a : V a l u e > < / a : K e y V a l u e O f D i a g r a m O b j e c t K e y a n y T y p e z b w N T n L X > < / V i e w S t a t e s > < / D i a g r a m M a n a g e r . S e r i a l i z a b l e D i a g r a m > < / A r r a y O f D i a g r a m M a n a g e r . S e r i a l i z a b l e D i a g r a m > ] ] > < / C u s t o m C o n t e n t > < / G e m i n i > 
</file>

<file path=customXml/item38.xml>��< ? x m l   v e r s i o n = " 1 . 0 "   e n c o d i n g = " U T F - 1 6 " ? > < G e m i n i   x m l n s = " h t t p : / / g e m i n i / p i v o t c u s t o m i z a t i o n / T a b l e X M L _ O r d e r s _ e f 6 a b d 6 1 - 4 9 e f - 4 a f 4 - a a 9 5 - 8 4 7 7 9 b 9 6 9 8 0 c " > < C u s t o m C o n t e n t > < ! [ C D A T A [ < T a b l e W i d g e t G r i d S e r i a l i z a t i o n   x m l n s : x s i = " h t t p : / / w w w . w 3 . o r g / 2 0 0 1 / X M L S c h e m a - i n s t a n c e "   x m l n s : x s d = " h t t p : / / w w w . w 3 . o r g / 2 0 0 1 / X M L S c h e m a " > < C o l u m n S u g g e s t e d T y p e   / > < C o l u m n F o r m a t   / > < C o l u m n A c c u r a c y   / > < C o l u m n C u r r e n c y S y m b o l   / > < C o l u m n P o s i t i v e P a t t e r n   / > < C o l u m n N e g a t i v e P a t t e r n   / > < C o l u m n W i d t h s > < i t e m > < k e y > < s t r i n g > S a l e s O r d e r I D < / s t r i n g > < / k e y > < v a l u e > < i n t > 2 3 5 < / i n t > < / v a l u e > < / i t e m > < i t e m > < k e y > < s t r i n g > O r d e r   D a t e < / s t r i n g > < / k e y > < v a l u e > < i n t > 2 6 3 < / i n t > < / v a l u e > < / i t e m > < i t e m > < k e y > < s t r i n g > S h i p   D a t e < / s t r i n g > < / k e y > < v a l u e > < i n t > 2 2 8 < / i n t > < / v a l u e > < / i t e m > < i t e m > < k e y > < s t r i n g > C u s t o m e r I D < / s t r i n g > < / k e y > < v a l u e > < i n t > 1 0 9 < / i n t > < / v a l u e > < / i t e m > < i t e m > < k e y > < s t r i n g > W i t h i n S L A < / s t r i n g > < / k e y > < v a l u e > < i n t > 1 0 0 < / i n t > < / v a l u e > < / i t e m > < i t e m > < k e y > < s t r i n g > A g i n g B u c k e t < / s t r i n g > < / k e y > < v a l u e > < i n t > 1 1 3 < / i n t > < / v a l u e > < / i t e m > < / C o l u m n W i d t h s > < C o l u m n D i s p l a y I n d e x > < i t e m > < k e y > < s t r i n g > S a l e s O r d e r I D < / s t r i n g > < / k e y > < v a l u e > < i n t > 0 < / i n t > < / v a l u e > < / i t e m > < i t e m > < k e y > < s t r i n g > O r d e r   D a t e < / s t r i n g > < / k e y > < v a l u e > < i n t > 1 < / i n t > < / v a l u e > < / i t e m > < i t e m > < k e y > < s t r i n g > S h i p   D a t e < / s t r i n g > < / k e y > < v a l u e > < i n t > 2 < / i n t > < / v a l u e > < / i t e m > < i t e m > < k e y > < s t r i n g > C u s t o m e r I D < / s t r i n g > < / k e y > < v a l u e > < i n t > 3 < / i n t > < / v a l u e > < / i t e m > < i t e m > < k e y > < s t r i n g > W i t h i n S L A < / s t r i n g > < / k e y > < v a l u e > < i n t > 4 < / i n t > < / v a l u e > < / i t e m > < i t e m > < k e y > < s t r i n g > A g i n g B u c k e t < / s t r i n g > < / k e y > < v a l u e > < i n t > 5 < / i n t > < / v a l u e > < / i t e m > < / C o l u m n D i s p l a y I n d e x > < C o l u m n F r o z e n   / > < C o l u m n C h e c k e d   / > < C o l u m n F i l t e r > < i t e m > < k e y > < s t r i n g > W i t h i n S L A < / s t r i n g > < / k e y > < v a l u e > < F i l t e r E x p r e s s i o n   x s i : n i l = " t r u e "   / > < / v a l u e > < / i t e m > < i t e m > < k e y > < s t r i n g > A g i n g B u c k e t < / s t r i n g > < / k e y > < v a l u e > < F i l t e r E x p r e s s i o n   x s i : n i l = " t r u e "   / > < / v a l u e > < / i t e m > < / C o l u m n F i l t e r > < S e l e c t i o n F i l t e r > < i t e m > < k e y > < s t r i n g > W i t h i n S L A < / s t r i n g > < / k e y > < v a l u e > < S e l e c t i o n F i l t e r   x s i : n i l = " t r u e "   / > < / v a l u e > < / i t e m > < i t e m > < k e y > < s t r i n g > A g i n g B u c k e t < / s t r i n g > < / k e y > < v a l u e > < S e l e c t i o n F i l t e r > < S e l e c t i o n T y p e > S e l e c t < / S e l e c t i o n T y p e > < I t e m s > < a n y T y p e   x s i : t y p e = " x s d : s t r i n g " > 3   D a y s < / a n y T y p e > < / I t e m s > < / S e l e c t i o n F i l t e r > < / v a l u e > < / i t e m > < / S e l e c t i o n F i l t e r > < F i l t e r P a r a m e t e r s > < i t e m > < k e y > < s t r i n g > W i t h i n S L A < / s t r i n g > < / k e y > < v a l u e > < C o m m a n d P a r a m e t e r s   / > < / v a l u e > < / i t e m > < i t e m > < k e y > < s t r i n g > A g i n g B u c k e t < / s t r i n g > < / k e y > < v a l u e > < C o m m a n d P a r a m e t e r s   / > < / v a l u e > < / i t e m > < / F i l t e r P a r a m e t e r s > < I s S o r t D e s c e n d i n g > f a l s e < / I s S o r t D e s c e n d i n g > < / T a b l e W i d g e t G r i d S e r i a l i z a t i o n > ] ] > < / C u s t o m C o n t e n t > < / G e m i n i > 
</file>

<file path=customXml/item39.xml>��< ? x m l   v e r s i o n = " 1 . 0 "   e n c o d i n g = " U T F - 1 6 " ? > < G e m i n i   x m l n s = " h t t p : / / g e m i n i / p i v o t c u s t o m i z a t i o n / S a n d b o x N o n E m p t y " > < C u s t o m C o n t e n t > < ! [ C D A T A [ 1 ] ] > < / C u s t o m C o n t e n t > < / G e m i n i > 
</file>

<file path=customXml/item4.xml>��< ? x m l   v e r s i o n = " 1 . 0 "   e n c o d i n g = " U T F - 1 6 " ? > < G e m i n i   x m l n s = " h t t p : / / g e m i n i / p i v o t c u s t o m i z a t i o n / 9 7 2 f 1 4 5 6 - 9 9 b b - 4 5 4 a - 8 c 5 5 - 7 6 2 b 8 9 c 8 9 5 7 8 " > < 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i t e m > < M e a s u r e N a m e > D y n a m i c M e a s u r e < / M e a s u r e N a m e > < D i s p l a y N a m e > D y n a m i c M e a s u r e < / D i s p l a y N a m e > < V i s i b l e > F a l s e < / V i s i b l e > < / i t e m > < i t e m > < M e a s u r e N a m e > S e r v i c e   C a l l s   S L A % < / M e a s u r e N a m e > < D i s p l a y N a m e > S e r v i c e   C a l l s   S L A % < / D i s p l a y N a m e > < V i s i b l e > F a l s e < / V i s i b l e > < / i t e m > < i t e m > < M e a s u r e N a m e > M e a s u r e   1 < / M e a s u r e N a m e > < D i s p l a y N a m e > M e a s u r e   1 < / D i s p l a y N a m e > < V i s i b l e > F a l s e < / V i s i b l e > < / i t e m > < / C a l c u l a t e d F i e l d s > < S A H o s t H a s h > 0 < / S A H o s t H a s h > < G e m i n i F i e l d L i s t V i s i b l e > T r u e < / G e m i n i F i e l d L i s t V i s i b l e > < / S e t t i n g s > ] ] > < / C u s t o m C o n t e n t > < / G e m i n i > 
</file>

<file path=customXml/item40.xml>��< ? x m l   v e r s i o n = " 1 . 0 "   e n c o d i n g = " U T F - 1 6 " ? > < G e m i n i   x m l n s = " h t t p : / / g e m i n i / p i v o t c u s t o m i z a t i o n / 1 c f 5 8 5 a b - 3 5 5 3 - 4 0 f b - b a b b - a 4 f 5 7 1 c 6 4 d e a " > < 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C a l c u l a t e d F i e l d s > < S A H o s t H a s h > 0 < / S A H o s t H a s h > < G e m i n i F i e l d L i s t V i s i b l e > T r u e < / G e m i n i F i e l d L i s t V i s i b l e > < / S e t t i n g s > ] ] > < / C u s t o m C o n t e n t > < / G e m i n i > 
</file>

<file path=customXml/item41.xml>��< ? x m l   v e r s i o n = " 1 . 0 "   e n c o d i n g = " U T F - 1 6 " ? > < G e m i n i   x m l n s = " h t t p : / / g e m i n i / p i v o t c u s t o m i z a t i o n / 2 b a 7 e f c 1 - 6 4 c d - 4 3 8 7 - b 9 5 1 - d f 1 c 7 5 9 c a 4 f 9 " > < 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 T r u e < / V i s i b l e > < / i t e m > < / C a l c u l a t e d F i e l d s > < S A H o s t H a s h > 0 < / S A H o s t H a s h > < G e m i n i F i e l d L i s t V i s i b l e > T r u e < / G e m i n i F i e l d L i s t V i s i b l e > < / S e t t i n g s > ] ] > < / C u s t o m C o n t e n t > < / G e m i n i > 
</file>

<file path=customXml/item42.xml>��< ? x m l   v e r s i o n = " 1 . 0 "   e n c o d i n g = " U T F - 1 6 " ? > < G e m i n i   x m l n s = " h t t p : / / g e m i n i / p i v o t c u s t o m i z a t i o n / T a b l e X M L _ O r d e r   D e t a i l s _ a f 2 6 8 1 7 6 - 9 f c e - 4 1 c f - 9 f 5 5 - 3 b 7 b 7 8 f 4 4 a 7 8 " > < C u s t o m C o n t e n t > < ! [ C D A T A [ < T a b l e W i d g e t G r i d S e r i a l i z a t i o n   x m l n s : x s i = " h t t p : / / w w w . w 3 . o r g / 2 0 0 1 / X M L S c h e m a - i n s t a n c e "   x m l n s : x s d = " h t t p : / / w w w . w 3 . o r g / 2 0 0 1 / X M L S c h e m a " > < C o l u m n S u g g e s t e d T y p e   / > < C o l u m n F o r m a t   / > < C o l u m n A c c u r a c y   / > < C o l u m n C u r r e n c y S y m b o l   / > < C o l u m n P o s i t i v e P a t t e r n   / > < C o l u m n N e g a t i v e P a t t e r n   / > < C o l u m n W i d t h s > < i t e m > < k e y > < s t r i n g > S a l e s O r d e r D e t a i l I D < / s t r i n g > < / k e y > < v a l u e > < i n t > 3 2 0 < / i n t > < / v a l u e > < / i t e m > < i t e m > < k e y > < s t r i n g > S a l e s O r d e r I D < / s t r i n g > < / k e y > < v a l u e > < i n t > 1 1 7 < / i n t > < / v a l u e > < / i t e m > < i t e m > < k e y > < s t r i n g > P r o d u c t I D < / s t r i n g > < / k e y > < v a l u e > < i n t > 9 7 < / i n t > < / v a l u e > < / i t e m > < i t e m > < k e y > < s t r i n g > U n i t P r i c e < / s t r i n g > < / k e y > < v a l u e > < i n t > 9 3 < / i n t > < / v a l u e > < / i t e m > < i t e m > < k e y > < s t r i n g > O r d e r Q t y < / s t r i n g > < / k e y > < v a l u e > < i n t > 9 4 < / i n t > < / v a l u e > < / i t e m > < / C o l u m n W i d t h s > < C o l u m n D i s p l a y I n d e x > < i t e m > < k e y > < s t r i n g > S a l e s O r d e r D e t a i l I D < / s t r i n g > < / k e y > < v a l u e > < i n t > 0 < / i n t > < / v a l u e > < / i t e m > < i t e m > < k e y > < s t r i n g > S a l e s O r d e r I D < / s t r i n g > < / k e y > < v a l u e > < i n t > 1 < / i n t > < / v a l u e > < / i t e m > < i t e m > < k e y > < s t r i n g > P r o d u c t I D < / s t r i n g > < / k e y > < v a l u e > < i n t > 2 < / i n t > < / v a l u e > < / i t e m > < i t e m > < k e y > < s t r i n g > U n i t P r i c e < / s t r i n g > < / k e y > < v a l u e > < i n t > 3 < / i n t > < / v a l u e > < / i t e m > < i t e m > < k e y > < s t r i n g > O r d e r Q t y < / s t r i n g > < / k e y > < v a l u e > < i n t > 4 < / 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7 c 5 3 e 3 9 6 - d 6 d a - 4 c e 3 - b 5 9 2 - c 2 d a 1 a e 3 c 0 c d " > < 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4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 2 0 2 2 - 0 1 - 1 7 T 1 5 : 5 1 : 5 4 . 3 8 4 5 7 2 6 + 0 1 : 0 0 < / L a s t P r o c e s s e d T i m e > < / D a t a M o d e l i n g S a n d b o x . S e r i a l i z e d S a n d b o x E r r o r C a c h e > ] ] > < / C u s t o m C o n t e n t > < / G e m i n i > 
</file>

<file path=customXml/item45.xml>��< ? x m l   v e r s i o n = " 1 . 0 "   e n c o d i n g = " U T F - 1 6 " ? > < G e m i n i   x m l n s = " h t t p : / / g e m i n i / p i v o t c u s t o m i z a t i o n / c c b 8 c a 2 a - 5 8 5 0 - 4 b f 9 - 9 7 8 3 - 6 a 4 9 7 c b 1 f 1 3 0 " > < 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C a l c u l a t e d F i e l d s > < S A H o s t H a s h > 0 < / S A H o s t H a s h > < G e m i n i F i e l d L i s t V i s i b l e > T r u e < / G e m i n i F i e l d L i s t V i s i b l e > < / S e t t i n g s > ] ] > < / C u s t o m C o n t e n t > < / G e m i n i > 
</file>

<file path=customXml/item46.xml>��< ? x m l   v e r s i o n = " 1 . 0 "   e n c o d i n g = " U T F - 1 6 " ? > < G e m i n i   x m l n s = " h t t p : / / g e m i n i / p i v o t c u s t o m i z a t i o n / 3 6 b f f 1 6 f - 1 b 3 a - 4 3 8 a - 8 1 9 d - f d d b a 9 c a a 8 6 6 " > < 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C a l c u l a t e d F i e l d s > < S A H o s t H a s h > 0 < / S A H o s t H a s h > < G e m i n i F i e l d L i s t V i s i b l e > T r u e < / G e m i n i F i e l d L i s t V i s i b l e > < / S e t t i n g s > ] ] > < / C u s t o m C o n t e n t > < / G e m i n i > 
</file>

<file path=customXml/item47.xml>��< ? x m l   v e r s i o n = " 1 . 0 "   e n c o d i n g = " U T F - 1 6 " ? > < G e m i n i   x m l n s = " h t t p : / / g e m i n i / p i v o t c u s t o m i z a t i o n / c 7 1 4 3 9 0 4 - 7 2 f 1 - 4 a 1 5 - 8 4 d 8 - 3 6 c f e 8 e 6 a a 3 d " > < 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C a l c u l a t e d F i e l d s > < S A H o s t H a s h > 0 < / S A H o s t H a s h > < G e m i n i F i e l d L i s t V i s i b l e > T r u e < / G e m i n i F i e l d L i s t V i s i b l e > < / S e t t i n g s > ] ] > < / C u s t o m C o n t e n t > < / G e m i n i > 
</file>

<file path=customXml/item48.xml>��< ? x m l   v e r s i o n = " 1 . 0 "   e n c o d i n g = " U T F - 1 6 " ? > < G e m i n i   x m l n s = " h t t p : / / g e m i n i / p i v o t c u s t o m i z a t i o n / 8 4 3 c 7 3 2 d - 6 3 5 6 - 4 5 3 1 - a e d b - d 5 e 4 7 1 e 1 6 5 a d " > < 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C a l c u l a t e d F i e l d s > < S A H o s t H a s h > 0 < / S A H o s t H a s h > < G e m i n i F i e l d L i s t V i s i b l e > T r u e < / G e m i n i F i e l d L i s t V i s i b l e > < / S e t t i n g s > ] ] > < / C u s t o m C o n t e n t > < / G e m i n i > 
</file>

<file path=customXml/item49.xml>��< ? x m l   v e r s i o n = " 1 . 0 "   e n c o d i n g = " U T F - 1 6 " ? > < G e m i n i   x m l n s = " h t t p : / / g e m i n i / p i v o t c u s t o m i z a t i o n / S h o w H i d d e n " > < C u s t o m C o n t e n t > < ! [ C D A T A [ T r u e ] ] > < / 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  D e t a i l s _ a f 2 6 8 1 7 6 - 9 f c e - 4 1 c f - 9 f 5 5 - 3 b 7 b 7 8 f 4 4 a 7 8 < / K e y > < V a l u e   x m l n s : a = " h t t p : / / s c h e m a s . d a t a c o n t r a c t . o r g / 2 0 0 4 / 0 7 / M i c r o s o f t . A n a l y s i s S e r v i c e s . C o m m o n " > < a : H a s F o c u s > t r u e < / a : H a s F o c u s > < a : S i z e A t D p i 9 6 > 4 2 5 < / a : S i z e A t D p i 9 6 > < a : V i s i b l e > t r u e < / a : V i s i b l e > < / V a l u e > < / K e y V a l u e O f s t r i n g S a n d b o x E d i t o r . M e a s u r e G r i d S t a t e S c d E 3 5 R y > < K e y V a l u e O f s t r i n g S a n d b o x E d i t o r . M e a s u r e G r i d S t a t e S c d E 3 5 R y > < K e y > P r o d u c t s _ f 4 1 b 2 2 b 8 - 0 3 4 3 - 4 f f e - 8 f 4 0 - 6 2 1 0 9 9 9 1 f 0 4 a < / K e y > < V a l u e   x m l n s : a = " h t t p : / / s c h e m a s . d a t a c o n t r a c t . o r g / 2 0 0 4 / 0 7 / M i c r o s o f t . A n a l y s i s S e r v i c e s . C o m m o n " > < a : H a s F o c u s > t r u e < / a : H a s F o c u s > < a : S i z e A t D p i 9 6 > 1 1 3 < / a : S i z e A t D p i 9 6 > < a : V i s i b l e > t r u e < / a : V i s i b l e > < / V a l u e > < / K e y V a l u e O f s t r i n g S a n d b o x E d i t o r . M e a s u r e G r i d S t a t e S c d E 3 5 R y > < K e y V a l u e O f s t r i n g S a n d b o x E d i t o r . M e a s u r e G r i d S t a t e S c d E 3 5 R y > < K e y > O r d e r s _ e f 6 a b d 6 1 - 4 9 e f - 4 a f 4 - a a 9 5 - 8 4 7 7 9 b 9 6 9 8 0 c < / K e y > < V a l u e   x m l n s : a = " h t t p : / / s c h e m a s . d a t a c o n t r a c t . o r g / 2 0 0 4 / 0 7 / M i c r o s o f t . A n a l y s i s S e r v i c e s . C o m m o n " > < a : H a s F o c u s > t r u e < / a : H a s F o c u s > < a : S i z e A t D p i 9 6 > 2 4 8 < / a : S i z e A t D p i 9 6 > < a : V i s i b l e > t r u e < / a : V i s i b l e > < / V a l u e > < / K e y V a l u e O f s t r i n g S a n d b o x E d i t o r . M e a s u r e G r i d S t a t e S c d E 3 5 R y > < K e y V a l u e O f s t r i n g S a n d b o x E d i t o r . M e a s u r e G r i d S t a t e S c d E 3 5 R y > < K e y > C u s t o m e r s _ d f 2 0 a 4 2 b - b 8 0 4 - 4 8 b b - 8 f 2 0 - b f 5 0 7 0 f c a 0 9 3 < / K e y > < V a l u e   x m l n s : a = " h t t p : / / s c h e m a s . d a t a c o n t r a c t . o r g / 2 0 0 4 / 0 7 / M i c r o s o f t . A n a l y s i s S e r v i c e s . C o m m o n " > < a : H a s F o c u s > t r u e < / a : H a s F o c u s > < a : S i z e A t D p i 9 6 > 1 1 3 < / a : S i z e A t D p i 9 6 > < a : V i s i b l e > t r u e < / a : V i s i b l e > < / V a l u e > < / K e y V a l u e O f s t r i n g S a n d b o x E d i t o r . M e a s u r e G r i d S t a t e S c d E 3 5 R y > < K e y V a l u e O f s t r i n g S a n d b o x E d i t o r . M e a s u r e G r i d S t a t e S c d E 3 5 R y > < K e y > R e g i o n s _ f c 1 3 a f 3 4 - c 2 4 2 - 4 c 4 b - 8 b 2 b - a 0 9 e 3 e 0 2 9 9 3 b < / K e y > < V a l u e   x m l n s : a = " h t t p : / / s c h e m a s . d a t a c o n t r a c t . o r g / 2 0 0 4 / 0 7 / M i c r o s o f t . A n a l y s i s S e r v i c e s . C o m m o n " > < a : H a s F o c u s > f a l s e < / a : H a s F o c u s > < a : S i z e A t D p i 9 6 > 1 1 3 < / a : S i z e A t D p i 9 6 > < a : V i s i b l e > t r u e < / a : V i s i b l e > < / V a l u e > < / K e y V a l u e O f s t r i n g S a n d b o x E d i t o r . M e a s u r e G r i d S t a t e S c d E 3 5 R y > < K e y V a l u e O f s t r i n g S a n d b o x E d i t o r . M e a s u r e G r i d S t a t e S c d E 3 5 R y > < K e y > S e r v i c e   C a l l s _ 5 4 7 c c 0 b 6 - f 6 5 a - 4 3 0 4 - 8 1 4 9 - 8 3 5 3 a b 2 5 3 c a 3 < / K e y > < V a l u e   x m l n s : a = " h t t p : / / s c h e m a s . d a t a c o n t r a c t . o r g / 2 0 0 4 / 0 7 / M i c r o s o f t . A n a l y s i s S e r v i c e s . C o m m o n " > < a : H a s F o c u s > t r u e < / a : H a s F o c u s > < a : S i z e A t D p i 9 6 > 2 9 0 < / a : S i z e A t D p i 9 6 > < a : V i s i b l e > t r u e < / a : V i s i b l e > < / V a l u e > < / K e y V a l u e O f s t r i n g S a n d b o x E d i t o r . M e a s u r e G r i d S t a t e S c d E 3 5 R y > < K e y V a l u e O f s t r i n g S a n d b o x E d i t o r . M e a s u r e G r i d S t a t e S c d E 3 5 R y > < K e y > S t a t e s _ 5 1 2 1 d a 5 6 - 5 2 2 4 - 4 a 1 e - b c 9 9 - 9 2 c 3 f 2 3 6 3 1 6 3 < / K e y > < V a l u e   x m l n s : a = " h t t p : / / s c h e m a s . d a t a c o n t r a c t . o r g / 2 0 0 4 / 0 7 / M i c r o s o f t . A n a l y s i s S e r v i c e s . C o m m o n " > < a : H a s F o c u s > t r u e < / a : H a s F o c u s > < a : S i z e A t D p i 9 6 > 1 1 3 < / a : S i z e A t D p i 9 6 > < a : V i s i b l e > t r u e < / a : V i s i b l e > < / V a l u e > < / K e y V a l u e O f s t r i n g S a n d b o x E d i t o r . M e a s u r e G r i d S t a t e S c d E 3 5 R y > < K e y V a l u e O f s t r i n g S a n d b o x E d i t o r . M e a s u r e G r i d S t a t e S c d E 3 5 R y > < K e y > K a l e n d e r < / K e y > < V a l u e   x m l n s : a = " h t t p : / / s c h e m a s . d a t a c o n t r a c t . o r g / 2 0 0 4 / 0 7 / M i c r o s o f t . A n a l y s i s S e r v i c e s . C o m m o n " > < a : H a s F o c u s > t r u e < / a : H a s F o c u s > < a : S i z e A t D p i 9 6 > 1 1 3 < / a : S i z e A t D p i 9 6 > < a : V i s i b l e > t r u e < / a : V i s i b l e > < / V a l u e > < / K e y V a l u e O f s t r i n g S a n d b o x E d i t o r . M e a s u r e G r i d S t a t e S c d E 3 5 R y > < K e y V a l u e O f s t r i n g S a n d b o x E d i t o r . M e a s u r e G r i d S t a t e S c d E 3 5 R y > < K e y > S l i c e r T a b l e _ a e d 0 b 9 1 d - b b 8 e - 4 d 5 4 - a b 7 f - 9 4 2 2 7 9 4 9 0 6 1 e < / K e y > < V a l u e   x m l n s : a = " h t t p : / / s c h e m a s . d a t a c o n t r a c t . o r g / 2 0 0 4 / 0 7 / M i c r o s o f t . A n a l y s i s S e r v i c e s . C o m m o n " > < a : H a s F o c u s > t r u e < / a : H a s F o c u s > < a : S i z e A t D p i 9 6 > 1 1 3 < / a : S i z e A t D p i 9 6 > < a : V i s i b l e > t r u e < / a : V i s i b l e > < / V a l u e > < / K e y V a l u e O f s t r i n g S a n d b o x E d i t o r . M e a s u r e G r i d S t a t e S c d E 3 5 R y > < K e y V a l u e O f s t r i n g S a n d b o x E d i t o r . M e a s u r e G r i d S t a t e S c d E 3 5 R y > < K e y > S l i c e r T a b l e 2 _ b 8 8 8 8 a e 2 - f e 0 0 - 4 c 4 e - b 7 8 8 - 0 d b 4 0 3 9 7 e a b b < / 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50.xml>��< ? x m l   v e r s i o n = " 1 . 0 "   e n c o d i n g = " U T F - 1 6 " ? > < G e m i n i   x m l n s = " h t t p : / / g e m i n i / p i v o t c u s t o m i z a t i o n / T a b l e X M L _ S t a t e s _ 5 1 2 1 d a 5 6 - 5 2 2 4 - 4 a 1 e - b c 9 9 - 9 2 c 3 f 2 3 6 3 1 6 3 " > < C u s t o m C o n t e n t > < ! [ C D A T A [ < T a b l e W i d g e t G r i d S e r i a l i z a t i o n   x m l n s : x s i = " h t t p : / / w w w . w 3 . o r g / 2 0 0 1 / X M L S c h e m a - i n s t a n c e "   x m l n s : x s d = " h t t p : / / w w w . w 3 . o r g / 2 0 0 1 / X M L S c h e m a " > < C o l u m n S u g g e s t e d T y p e   / > < C o l u m n F o r m a t   / > < C o l u m n A c c u r a c y   / > < C o l u m n C u r r e n c y S y m b o l   / > < C o l u m n P o s i t i v e P a t t e r n   / > < C o l u m n N e g a t i v e P a t t e r n   / > < C o l u m n W i d t h s > < i t e m > < k e y > < s t r i n g > I D < / s t r i n g > < / k e y > < v a l u e > < i n t > 4 9 < / i n t > < / v a l u e > < / i t e m > < i t e m > < k e y > < s t r i n g > C o d e < / s t r i n g > < / k e y > < v a l u e > < i n t > 6 8 < / i n t > < / v a l u e > < / i t e m > < i t e m > < k e y > < s t r i n g > N a m e < / s t r i n g > < / k e y > < v a l u e > < i n t > 7 3 < / i n t > < / v a l u e > < / i t e m > < i t e m > < k e y > < s t r i n g > R e g i o n I D < / s t r i n g > < / k e y > < v a l u e > < i n t > 9 2 < / i n t > < / v a l u e > < / i t e m > < / C o l u m n W i d t h s > < C o l u m n D i s p l a y I n d e x > < i t e m > < k e y > < s t r i n g > I D < / s t r i n g > < / k e y > < v a l u e > < i n t > 0 < / i n t > < / v a l u e > < / i t e m > < i t e m > < k e y > < s t r i n g > C o d e < / s t r i n g > < / k e y > < v a l u e > < i n t > 1 < / i n t > < / v a l u e > < / i t e m > < i t e m > < k e y > < s t r i n g > N a m e < / s t r i n g > < / k e y > < v a l u e > < i n t > 2 < / i n t > < / v a l u e > < / i t e m > < i t e m > < k e y > < s t r i n g > R e g i o n I D < / s t r i n g > < / k e y > < v a l u e > < i n t > 3 < / 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f 2 7 6 3 8 2 8 - f f 4 7 - 4 d 8 8 - a 2 7 7 - e 9 7 1 1 0 7 0 6 2 d b " > < 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 T r u e < / V i s i b l e > < / i t e m > < i t e m > < M e a s u r e N a m e > D y n a m i c M e a s u r e < / M e a s u r e N a m e > < D i s p l a y N a m e > D y n a m i c M e a s u r e < / D i s p l a y N a m e > < V i s i b l e > F a l s e < / V i s i b l e > < / i t e m > < i t e m > < M e a s u r e N a m e > S e r v i c e   C a l l s   S L A % < / M e a s u r e N a m e > < D i s p l a y N a m e > S e r v i c e   C a l l s   S L A % < / D i s p l a y N a m e > < V i s i b l e > F a l s e < / V i s i b l e > < / i t e m > < i t e m > < M e a s u r e N a m e > M e a s u r e   1 < / M e a s u r e N a m e > < D i s p l a y N a m e > M e a s u r e   1 < / D i s p l a y N a m e > < V i s i b l e > F a l s e < / V i s i b l e > < / i t e m > < / C a l c u l a t e d F i e l d s > < S A H o s t H a s h > 0 < / S A H o s t H a s h > < G e m i n i F i e l d L i s t V i s i b l e > T r u e < / G e m i n i F i e l d L i s t V i s i b l e > < / S e t t i n g s > ] ] > < / C u s t o m C o n t e n t > < / G e m i n i > 
</file>

<file path=customXml/item52.xml>��< ? x m l   v e r s i o n = " 1 . 0 "   e n c o d i n g = " U T F - 1 6 " ? > < G e m i n i   x m l n s = " h t t p : / / g e m i n i / p i v o t c u s t o m i z a t i o n / T a b l e X M L _ D a t e s _ a d 5 8 d 1 0 f - 6 3 f a - 4 7 f 6 - a 2 7 f - e 8 a f 7 6 7 5 8 0 9 c " > < C u s t o m C o n t e n t > < ! [ C D A T A [ < T a b l e W i d g e t G r i d S e r i a l i z a t i o n   x m l n s : x s i = " h t t p : / / w w w . w 3 . o r g / 2 0 0 1 / X M L S c h e m a - i n s t a n c e "   x m l n s : x s d = " h t t p : / / w w w . w 3 . o r g / 2 0 0 1 / X M L S c h e m a " > < C o l u m n S u g g e s t e d T y p e   / > < C o l u m n F o r m a t   / > < C o l u m n A c c u r a c y   / > < C o l u m n C u r r e n c y S y m b o l   / > < C o l u m n P o s i t i v e P a t t e r n   / > < C o l u m n N e g a t i v e P a t t e r n   / > < C o l u m n W i d t h s > < i t e m > < k e y > < s t r i n g > D a t e   C a l e n d a r < / s t r i n g > < / k e y > < v a l u e > < i n t > 1 2 3 < / i n t > < / v a l u e > < / i t e m > < i t e m > < k e y > < s t r i n g > N a m e   d e s   T a g s < / s t r i n g > < / k e y > < v a l u e > < i n t > 1 2 7 < / i n t > < / v a l u e > < / i t e m > < i t e m > < k e y > < s t r i n g > M o n a t s n a m e < / s t r i n g > < / k e y > < v a l u e > < i n t > 1 1 7 < / i n t > < / v a l u e > < / i t e m > < i t e m > < k e y > < s t r i n g > Q u a r t a l < / s t r i n g > < / k e y > < v a l u e > < i n t > 8 2 < / i n t > < / v a l u e > < / i t e m > < i t e m > < k e y > < s t r i n g > J a h r < / s t r i n g > < / k e y > < v a l u e > < i n t > 6 1 < / i n t > < / v a l u e > < / i t e m > < i t e m > < k e y > < s t r i n g > M o n a t s b e g i n n < / s t r i n g > < / k e y > < v a l u e > < i n t > 1 2 5 < / i n t > < / v a l u e > < / i t e m > < i t e m > < k e y > < s t r i n g > W e e k e n d < / s t r i n g > < / k e y > < v a l u e > < i n t > 9 5 < / i n t > < / v a l u e > < / i t e m > < i t e m > < k e y > < s t r i n g > Q u a r t e r   N a m e < / s t r i n g > < / k e y > < v a l u e > < i n t > 1 2 4 < / i n t > < / v a l u e > < / i t e m > < i t e m > < k e y > < s t r i n g > D a t e   ( Y e a r ) < / s t r i n g > < / k e y > < v a l u e > < i n t > 1 0 4 < / i n t > < / v a l u e > < / i t e m > < i t e m > < k e y > < s t r i n g > D a t e   ( M o n t h   I n d e x ) < / s t r i n g > < / k e y > < v a l u e > < i n t > 1 5 2 < / i n t > < / v a l u e > < / i t e m > < i t e m > < k e y > < s t r i n g > D a t e   ( M o n t h ) < / s t r i n g > < / k e y > < v a l u e > < i n t > 1 1 9 < / i n t > < / v a l u e > < / i t e m > < i t e m > < k e y > < s t r i n g > D a t e   ( Q u a r t e r ) < / s t r i n g > < / k e y > < v a l u e > < i n t > 1 6 7 < / i n t > < / v a l u e > < / i t e m > < / C o l u m n W i d t h s > < C o l u m n D i s p l a y I n d e x > < i t e m > < k e y > < s t r i n g > D a t e   C a l e n d a r < / s t r i n g > < / k e y > < v a l u e > < i n t > 0 < / i n t > < / v a l u e > < / i t e m > < i t e m > < k e y > < s t r i n g > N a m e   d e s   T a g s < / s t r i n g > < / k e y > < v a l u e > < i n t > 1 < / i n t > < / v a l u e > < / i t e m > < i t e m > < k e y > < s t r i n g > M o n a t s n a m e < / s t r i n g > < / k e y > < v a l u e > < i n t > 2 < / i n t > < / v a l u e > < / i t e m > < i t e m > < k e y > < s t r i n g > Q u a r t a l < / s t r i n g > < / k e y > < v a l u e > < i n t > 3 < / i n t > < / v a l u e > < / i t e m > < i t e m > < k e y > < s t r i n g > J a h r < / s t r i n g > < / k e y > < v a l u e > < i n t > 4 < / i n t > < / v a l u e > < / i t e m > < i t e m > < k e y > < s t r i n g > M o n a t s b e g i n n < / s t r i n g > < / k e y > < v a l u e > < i n t > 5 < / i n t > < / v a l u e > < / i t e m > < i t e m > < k e y > < s t r i n g > W e e k e n d < / s t r i n g > < / k e y > < v a l u e > < i n t > 6 < / i n t > < / v a l u e > < / i t e m > < i t e m > < k e y > < s t r i n g > Q u a r t e r   N a m e < / s t r i n g > < / k e y > < v a l u e > < i n t > 7 < / i n t > < / v a l u e > < / i t e m > < i t e m > < k e y > < s t r i n g > D a t e   ( Y e a r ) < / s t r i n g > < / k e y > < v a l u e > < i n t > 8 < / i n t > < / v a l u e > < / i t e m > < i t e m > < k e y > < s t r i n g > D a t e   ( M o n t h   I n d e x ) < / s t r i n g > < / k e y > < v a l u e > < i n t > 1 0 < / i n t > < / v a l u e > < / i t e m > < i t e m > < k e y > < s t r i n g > D a t e   ( M o n t h ) < / s t r i n g > < / k e y > < v a l u e > < i n t > 1 1 < / i n t > < / v a l u e > < / i t e m > < i t e m > < k e y > < s t r i n g > D a t e   ( Q u a r t e r ) < / s t r i n g > < / k e y > < v a l u e > < i n t > 9 < / i n t > < / v a l u e > < / i t e m > < / C o l u m n D i s p l a y I n d e x > < C o l u m n F r o z e n   / > < C o l u m n C h e c k e d   / > < C o l u m n F i l t e r > < i t e m > < k e y > < s t r i n g > Q u a r t a l < / s t r i n g > < / k e y > < v a l u e > < F i l t e r E x p r e s s i o n   x s i : n i l = " t r u e "   / > < / v a l u e > < / i t e m > < / C o l u m n F i l t e r > < S e l e c t i o n F i l t e r > < i t e m > < k e y > < s t r i n g > Q u a r t a l < / s t r i n g > < / k e y > < v a l u e > < S e l e c t i o n F i l t e r   x s i : n i l = " t r u e "   / > < / v a l u e > < / i t e m > < / S e l e c t i o n F i l t e r > < F i l t e r P a r a m e t e r s > < i t e m > < k e y > < s t r i n g > Q u a r t a l < / s t r i n g > < / k e y > < v a l u e > < C o m m a n d P a r a m e t e r s   / > < / v a l u e > < / i t e m > < / F i l t e r P a r a m e t e r s > < I s S o r t D e s c e n d i n g > f a l s e < / I s S o r t D e s c e n d i n g > < / T a b l e W i d g e t G r i d S e r i a l i z a t i o n > ] ] > < / C u s t o m C o n t e n t > < / G e m i n i > 
</file>

<file path=customXml/item53.xml>��< ? x m l   v e r s i o n = " 1 . 0 "   e n c o d i n g = " U T F - 1 6 " ? > < G e m i n i   x m l n s = " h t t p : / / g e m i n i / p i v o t c u s t o m i z a t i o n / 1 8 8 6 0 1 b c - d 8 c 6 - 4 9 4 3 - a c 7 9 - 9 c 4 c 9 7 0 9 d d 6 1 " > < 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 T r u e < / V i s i b l e > < / i t e m > < / C a l c u l a t e d F i e l d s > < S A H o s t H a s h > 0 < / S A H o s t H a s h > < G e m i n i F i e l d L i s t V i s i b l e > T r u e < / G e m i n i F i e l d L i s t V i s i b l e > < / S e t t i n g s > ] ] > < / C u s t o m C o n t e n t > < / G e m i n i > 
</file>

<file path=customXml/item54.xml>��< ? x m l   v e r s i o n = " 1 . 0 "   e n c o d i n g = " U T F - 1 6 " ? > < G e m i n i   x m l n s = " h t t p : / / g e m i n i / p i v o t c u s t o m i z a t i o n / L i n k e d T a b l e U p d a t e M o d e " > < C u s t o m C o n t e n t > < ! [ C D A T A [ T r u e ] ] > < / C u s t o m C o n t e n t > < / G e m i n i > 
</file>

<file path=customXml/item55.xml>��< ? x m l   v e r s i o n = " 1 . 0 "   e n c o d i n g = " U T F - 1 6 " ? > < G e m i n i   x m l n s = " h t t p : / / g e m i n i / p i v o t c u s t o m i z a t i o n / a 4 3 5 a 9 a 1 - b 5 7 c - 4 c 0 b - b 2 f f - 2 4 c e a 9 4 4 5 5 5 4 " > < C u s t o m C o n t e n t > < ! [ C D A T A [ < ? x m l   v e r s i o n = " 1 . 0 "   e n c o d i n g = " u t f - 1 6 " ? > < S e t t i n g s > < C a l c u l a t e d F i e l d s > < i t e m > < M e a s u r e N a m e > A v g   C a l l   D u r a t i o n   M i n u t e s < / M e a s u r e N a m e > < D i s p l a y N a m e > A v g   C a l l   D u r a t i o n   M i n u t e s < / D i s p l a y N a m e > < V i s i b l e > T r u e 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56.xml>��< ? x m l   v e r s i o n = " 1 . 0 "   e n c o d i n g = " U T F - 1 6 " ? > < G e m i n i   x m l n s = " h t t p : / / g e m i n i / p i v o t c u s t o m i z a t i o n / 2 1 1 0 7 6 0 0 - 5 6 1 7 - 4 4 4 4 - a f 2 e - 8 9 3 f 4 1 3 0 8 8 7 1 " > < 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C a l c u l a t e d F i e l d s > < S A H o s t H a s h > 0 < / S A H o s t H a s h > < G e m i n i F i e l d L i s t V i s i b l e > T r u e < / G e m i n i F i e l d L i s t V i s i b l e > < / S e t t i n g s > ] ] > < / C u s t o m C o n t e n t > < / G e m i n i > 
</file>

<file path=customXml/item57.xml>��< ? x m l   v e r s i o n = " 1 . 0 "   e n c o d i n g = " u t f - 1 6 " ? > < D a t a M a s h u p   s q m i d = " 3 0 4 7 d 1 9 4 - 1 1 6 7 - 4 3 2 8 - 8 0 5 d - 7 6 b b 5 8 4 d 0 e 7 9 "   x m l n s = " h t t p : / / s c h e m a s . m i c r o s o f t . c o m / D a t a M a s h u p " > A A A A A O E I A A B Q S w M E F A A C A A g A U H k x V D 0 3 8 v y l A A A A 9 g A A A B I A H A B D b 2 5 m a W c v U G F j a 2 F n Z S 5 4 b W w g o h g A K K A U A A A A A A A A A A A A A A A A A A A A A A A A A A A A h Y 9 N C s I w F I S v U t 6 + S V p F p L y m C 3 V n Q R D E b U h j G 2 x T a V L T u 7 n w S F 7 B i r 8 7 l z P z D c z c L l f M h q Y O z q q z u j U p R I R B o I x s C 2 3 K F H p 3 C O e Q c d w I e R S l C k b Y 2 G S w O o X K u V N C q f e e + A l p u 5 L G j E V 0 n 6 + 3 s l K N C L W x T h i p 4 N M q / r e A 4 + 4 5 h s c k Y o z M p u M m p G 8 T c 2 2 + Q D x m j / T H x E V f u 7 5 T v F D h c o X 0 L Z G + P v A 7 U E s D B B Q A A g A I A F B 5 M V R 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Q e T F U j Z 6 a 8 e M F A A D v I Q A A E w A c A E Z v c m 1 1 b G F z L 1 N l Y 3 R p b 2 4 x L m 0 g o h g A K K A U A A A A A A A A A A A A A A A A A A A A A A A A A A A A 5 V n N U i M 3 E L 5 T x T u o h o u p d Z w 1 s J t N U j 4 Y 2 2 R / M M t i s x t i q C 0 x b t u q m t G 4 J A 1 g K J 4 l l z x D T r n x Y u n 5 w a O x J f 9 m U 9 T C x Z 6 R J X 3 9 9 d e t V i P B V S z g p J V 8 l n / d 3 N j c k A M q o E u 2 n I + i C + J F H R R l n n R I h X i g N j c I / n 0 K w f M A 3 9 T k V a k e u K E P X B U O m A e l W s A V P s i C 0 / j l v P H D 8 W G 1 3 W 4 f f D x p t s 5 P 6 4 3 m 2 X m d K k q q n H o j y S S h v E v 2 Q 8 k 4 S E n e 4 V T P Y 3 3 g L p B r p g a k y V w R y K C n S O P G B e + 8 P Y D k G 4 m X a Q Z d f J n D W X L l l b N d 7 N T B Y z 5 T I C p O 0 S m S W u C F P p e V V 0 X S 4 G 7 Q Z b x f e f 3 q 5 c t y E Y 0 J F L T U y I N K 9 r V 0 F H C 4 2 C 4 m 9 m 4 5 b x / + H o A g f Z A q 7 C k g b 4 H i p h E p b X q J P z 8 W g Y 9 z k 9 e y k B B U J J 3 0 f d X z W i 7 1 q J A V J U J 9 4 d / g 4 S + O c x A p a Y + G 2 Y p t Q b n s B c J P o O M Y y I I V S P H u z m l R D 2 R M R s L F u z o a j p y + 3 i t F s + + L R P + N a R T R d k N X m Y Z O O V P H g r k Q k R k K g T 4 a Z a P x i p / U K D / v f n t z g 3 G b p b r Y 0 o 3 l 0 x X Z I 8 I 5 + t r 7 j v W V U k B M 8 j i i f q Q M h c 9 E w Y 2 K X x 4 y q Y h d N L V A q q m B + w z 6 e + i C J F 8 C o U h f B A 9 / R q D c g W B w C d x q R 2 T D p M 0 R + B R g G 7 F F Z A 5 B 6 G j z S p 2 5 s S 7 b W P Z P W L Q J v m c s 2 d n p L s m V V E 0 r t z V g Q + N A L Z Q q 8 K e X 0 2 T b G l I P U X D q D k g b l c 1 v g b k D 4 L g I y k B T b m v o M Z W Y Y h I t 0 V H E v 8 W h Z F K k 4 v 3 R 2 J 8 F 5 0 d H d 1 o J x b e t m 1 E q 6 8 u V d n J P u 8 6 9 l f v y X P L n W R t 7 Q Y c x e S D p o G x j u 1 a y T 3 2 M S c o x P E i C R O P 3 B E d 8 s K a F 8 j Q 2 p 4 k x O n C m g T l 1 O n K m M T l n Q I W j 4 3 n L + G 3 Y h 9 7 D P 3 2 E h N h C d Q s o s x 7 j L N o 5 R Z m B r H a 7 Y w k Y j E k d R V I Z Q E T z V h c f C p 1 o 7 4 t i J 4 a M n 4 j w Y t v q y J 3 5 U b Q g 8 k f S i B 4 f E S K d h g Z X P R A W r / j B l d 0 r y P Z d 6 o a U 9 j H N C 4 d Y 2 R Z j 0 7 B w c T 0 L r B Z m 4 x U S E W W P O / n H W Z G 2 u 2 6 k J X L O Q 7 H l O 1 O w 6 T A X j 7 b y w u G 2 a 8 C n x 9 s E a + O A y + N a O e L K i 4 Z c 5 s J Y 4 W S d q N v 7 r 6 J O c + 4 Y l T H w j i D E y q E P g e h y M I d f E K 1 i d d N e F H 8 T x + b E x u b w x M / c 4 a g l i V m J o W z P D D Z b F k g Q l q n l G T w Y k M 1 n Q k + E u v n 5 e t K K R q 8 l H 2 c / 4 X J y D P E Z X 7 J t B W C U q g 6 Y k M p 8 E 6 K 2 g W C E W h j V v P C y C Z i L h K E K U q i v 6 X p z 0 a t 1 P P 0 J i y r B 9 4 z v K C Y l 1 Z C a K a 0 Y B X Q C f R b w 1 e W R z H / C + k g B z h H I z j M T y J Q W F v c 4 V p I g r p g L L 2 r U e 9 K N 3 R z O O Q L 4 6 T s W Q G S / s e s W D b S Z j 1 O o P 1 y 4 V z G n 0 / u F 4 s 2 H x f I y b F e 9 R M 8 i h V 3 z c D 0 U N P p X g v U K s d Y F 2 d A j O Q B 3 Q M d F e i f H y M X a T Z m F L 8 U a k N X u k M n 0 5 F a U f t / R v n / 7 J o 0 G Y L K s y e C Y R + w X x t X 7 A H H 1 v Q w p 9 W g e k k 2 u A k G 6 4 O c N v Q 7 R a w Q w O y T O L J k F Z m w Q j F f V V 3 x U X N x Q 3 g f k H D I n T 8 g Q 1 y C Y u r L w X K 1 / t a y F k V d t 2 B M K n S X 6 l t a m i r l r l a y / V j R o f t f c P j M U 5 r e 5 F u q i Z N u b B G + N h G / U O d m Z w K R 3 T T R 2 x h 2 T D M v / 1 C 2 J r 8 P p Y b 1 U u 2 S Z b s A S n R J 7 g y J 3 X q 7 V N j G 3 C 7 K T e p K U i e a I f v 7 q J + 7 U G Z s / V d f p H 9 r b K X e T Y P X W 0 o y y c j d / 0 f R w s o g h G E v K B N w B 1 k 0 n w b U s v J c B z 0 r M f c a p G J X q 4 A b + U G D N + P g m + n 2 U N Q o O 2 3 v 1 5 Y 3 k z V b 5 9 + v D B j 8 6 / H z 2 7 l b + / P 7 0 T H x m n 8 8 + f G g O j 0 e j m 5 P q 4 c f 6 q V S t N y + H 7 f 4 f N 2 f V a g V L R Z K s 9 1 g j l v a p h N d 7 2 1 E B m W z I I j j Q 8 9 B q V G i E n 3 x V C L t Q i N n g o e f F p s X 5 m / i A V W o H G W P U Y 7 f Q L c W J t k K S I p A w n i b 7 e E p n y 2 k C l a E A E n n p q 1 q 5 T E z L T / T Y e M E l L g H / A l B L A Q I t A B Q A A g A I A F B 5 M V Q 9 N / L 8 p Q A A A P Y A A A A S A A A A A A A A A A A A A A A A A A A A A A B D b 2 5 m a W c v U G F j a 2 F n Z S 5 4 b W x Q S w E C L Q A U A A I A C A B Q e T F U U 3 I 4 L J s A A A D h A A A A E w A A A A A A A A A A A A A A A A D x A A A A W 0 N v b n R l b n R f V H l w Z X N d L n h t b F B L A Q I t A B Q A A g A I A F B 5 M V S N n p r x 4 w U A A O 8 h A A A T A A A A A A A A A A A A A A A A A N k B A A B G b 3 J t d W x h c y 9 T Z W N 0 a W 9 u M S 5 t U E s F B g A A A A A D A A M A w g A A A A k I 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m d b A A A A A A A A R V s A A O + 7 v z w / e G 1 s I H Z l c n N p b 2 4 9 I j E u M C I g Z W 5 j b 2 R p b m c 9 I n V 0 Z i 0 4 I j 8 + P E x v Y 2 F s U G F j a 2 F n Z U 1 l d G F k Y X R h R m l s Z S B 4 b W x u c z p 4 c 2 k 9 I m h 0 d H A 6 L y 9 3 d 3 c u d z M u b 3 J n L z I w M D E v W E 1 M U 2 N o Z W 1 h L W l u c 3 R h b m N l I i B 4 b W x u c z p 4 c 2 Q 9 I m h 0 d H A 6 L y 9 3 d 3 c u d z M u b 3 J n L z I w M D E v W E 1 M U 2 N o Z W 1 h I j 4 8 S X R l b X M + P E l 0 Z W 0 + P E l 0 Z W 1 M b 2 N h d G l v b j 4 8 S X R l b V R 5 c G U + R m 9 y b X V s Y T w v S X R l b V R 5 c G U + P E l 0 Z W 1 Q Y X R o P l N l Y 3 R p b 2 4 x L 0 9 y Z G V y J T J C R G V 0 Y W l s c z w v S X R l b V B h d G g + P C 9 J d G V t T G 9 j Y X R p b 2 4 + P F N 0 Y W J s Z U V u d H J p Z X M + P E V u d H J 5 I F R 5 c G U 9 I k Z p b G x D b 3 V u d C I g V m F s d W U 9 I m w 3 M T I w N y 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M i 0 w M S 0 x M V Q x O T o x M D o x O S 4 5 N T I z M T U z W i I g L z 4 8 R W 5 0 c n k g V H l w Z T 0 i R m l s b E N v b H V t b l R 5 c G V z I i B W Y W x 1 Z T 0 i c 0 F 3 T U R F U U 0 9 I i A v P j x F b n R y e S B U e X B l P S J G a W x s Q 2 9 s d W 1 u T m F t Z X M i I F Z h b H V l P S J z W y Z x d W 9 0 O 1 N h b G V z T 3 J k Z X J E Z X R h a W x J R C Z x d W 9 0 O y w m c X V v d D t T Y W x l c 0 9 y Z G V y S U Q m c X V v d D s s J n F 1 b 3 Q 7 U H J v Z H V j d E l E J n F 1 b 3 Q 7 L C Z x d W 9 0 O 1 V u a X R Q c m l j Z S Z x d W 9 0 O y w m c X V v d D t P c m R l c l F 0 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s Y X R p b 2 5 z a G l w S W 5 m b 0 N v b n R h a W 5 l c i I g V m F s d W U 9 I n N 7 J n F 1 b 3 Q 7 Y 2 9 s d W 1 u Q 2 9 1 b n Q m c X V v d D s 6 N S w m c X V v d D t r Z X l D b 2 x 1 b W 5 O Y W 1 l c y Z x d W 9 0 O z p b X S w m c X V v d D t x d W V y e V J l b G F 0 a W 9 u c 2 h p c H M m c X V v d D s 6 W 1 0 s J n F 1 b 3 Q 7 Y 2 9 s d W 1 u S W R l b n R p d G l l c y Z x d W 9 0 O z p b J n F 1 b 3 Q 7 U 2 V j d G l v b j E v T 3 J k Z X I r R G V 0 Y W l s c y 9 H Z c O k b m R l c n R l c i B U e X A u e 1 N h b G V z T 3 J k Z X J E Z X R h a W x J R C w w f S Z x d W 9 0 O y w m c X V v d D t T Z W N 0 a W 9 u M S 9 P c m R l c i t E Z X R h a W x z L 0 d l w 6 R u Z G V y d G V y I F R 5 c C 5 7 U 2 F s Z X N P c m R l c k l E L D F 9 J n F 1 b 3 Q 7 L C Z x d W 9 0 O 1 N l Y 3 R p b 2 4 x L 0 9 y Z G V y K 0 R l d G F p b H M v R 2 X D p G 5 k Z X J 0 Z X I g V H l w L n t Q c m 9 k d W N 0 S U Q s M n 0 m c X V v d D s s J n F 1 b 3 Q 7 U 2 V j d G l v b j E v T 3 J k Z X I r R G V 0 Y W l s c y 9 H Z c O k b m R l c n R l c i B U e X A u e 1 V u a X R Q c m l j Z S w z f S Z x d W 9 0 O y w m c X V v d D t T Z W N 0 a W 9 u M S 9 P c m R l c i t E Z X R h a W x z L 0 d l w 6 R u Z G V y d G V y I F R 5 c C 5 7 T 3 J k Z X J R d H k s N H 0 m c X V v d D t d L C Z x d W 9 0 O 0 N v b H V t b k N v d W 5 0 J n F 1 b 3 Q 7 O j U s J n F 1 b 3 Q 7 S 2 V 5 Q 2 9 s d W 1 u T m F t Z X M m c X V v d D s 6 W 1 0 s J n F 1 b 3 Q 7 Q 2 9 s d W 1 u S W R l b n R p d G l l c y Z x d W 9 0 O z p b J n F 1 b 3 Q 7 U 2 V j d G l v b j E v T 3 J k Z X I r R G V 0 Y W l s c y 9 H Z c O k b m R l c n R l c i B U e X A u e 1 N h b G V z T 3 J k Z X J E Z X R h a W x J R C w w f S Z x d W 9 0 O y w m c X V v d D t T Z W N 0 a W 9 u M S 9 P c m R l c i t E Z X R h a W x z L 0 d l w 6 R u Z G V y d G V y I F R 5 c C 5 7 U 2 F s Z X N P c m R l c k l E L D F 9 J n F 1 b 3 Q 7 L C Z x d W 9 0 O 1 N l Y 3 R p b 2 4 x L 0 9 y Z G V y K 0 R l d G F p b H M v R 2 X D p G 5 k Z X J 0 Z X I g V H l w L n t Q c m 9 k d W N 0 S U Q s M n 0 m c X V v d D s s J n F 1 b 3 Q 7 U 2 V j d G l v b j E v T 3 J k Z X I r R G V 0 Y W l s c y 9 H Z c O k b m R l c n R l c i B U e X A u e 1 V u a X R Q c m l j Z S w z f S Z x d W 9 0 O y w m c X V v d D t T Z W N 0 a W 9 u M S 9 P c m R l c i t E Z X R h a W x z L 0 d l w 6 R u Z G V y d G V y I F R 5 c C 5 7 T 3 J k Z X J R d H k s N 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F 1 Z X J 5 S U Q i I F Z h b H V l P S J z M z M 4 N m U 2 N j Y t Y z I z O C 0 0 N z Y 1 L W I 3 Y 2 M t Y 2 U 4 N T Q 4 M D d m N 2 N i I i A v P j x F b n R y e S B U e X B l P S J B Z G R l Z F R v R G F 0 Y U 1 v Z G V s I i B W Y W x 1 Z T 0 i b D E i I C 8 + P C 9 T d G F i b G V F b n R y a W V z P j w v S X R l b T 4 8 S X R l b T 4 8 S X R l b U x v Y 2 F 0 a W 9 u P j x J d G V t V H l w Z T 5 G b 3 J t d W x h P C 9 J d G V t V H l w Z T 4 8 S X R l b V B h d G g + U 2 V j d G l v b j E v U H J v Z H V j d H M 8 L 0 l 0 Z W 1 Q Y X R o P j w v S X R l b U x v Y 2 F 0 a W 9 u P j x T d G F i b G V F b n R y a W V z P j x F b n R y e S B U e X B l P S J G a W x s Q 2 9 1 b n Q i I F Z h b H V l P S J s M j U 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I t M D E t M T F U M T k 6 M T A 6 M T k u O T Y w M z U 5 M l o i I C 8 + P E V u d H J 5 I F R 5 c G U 9 I k Z p b G x D b 2 x 1 b W 5 U e X B l c y I g V m F s d W U 9 I n N B d 1 l S R V E 9 P S I g L z 4 8 R W 5 0 c n k g V H l w Z T 0 i R m l s b E N v b H V t b k 5 h b W V z I i B W Y W x 1 Z T 0 i c 1 s m c X V v d D t Q c m 9 k d W N 0 I E l E J n F 1 b 3 Q 7 L C Z x d W 9 0 O 0 5 h b W U m c X V v d D s s J n F 1 b 3 Q 7 T G l z d C B Q c m l j Z S Z x d W 9 0 O y w m c X V v d D t D b 3 N 0 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S Z W x h d G l v b n N o a X B J b m Z v Q 2 9 u d G F p b m V y I i B W Y W x 1 Z T 0 i c 3 s m c X V v d D t j b 2 x 1 b W 5 D b 3 V u d C Z x d W 9 0 O z o 0 L C Z x d W 9 0 O 2 t l e U N v b H V t b k 5 h b W V z J n F 1 b 3 Q 7 O l t d L C Z x d W 9 0 O 3 F 1 Z X J 5 U m V s Y X R p b 2 5 z a G l w c y Z x d W 9 0 O z p b X S w m c X V v d D t j b 2 x 1 b W 5 J Z G V u d G l 0 a W V z J n F 1 b 3 Q 7 O l s m c X V v d D t T Z W N 0 a W 9 u M S 9 Q c m 9 k d W N 0 c y 9 H Z c O k b m R l c n R l c i B U e X A u e 1 B y b 2 R 1 Y 3 Q g S U Q s M H 0 m c X V v d D s s J n F 1 b 3 Q 7 U 2 V j d G l v b j E v U H J v Z H V j d H M v S m V k Z X M g V 2 9 y d C B n c m / D n y B n Z X N j a H J p Z W J l b i 5 7 T m F t Z S w x f S Z x d W 9 0 O y w m c X V v d D t T Z W N 0 a W 9 u M S 9 Q c m 9 k d W N 0 c y 9 H Z c O k b m R l c n R l c i B U e X A u e 0 x p c 3 Q g U H J p Y 2 U s M n 0 m c X V v d D s s J n F 1 b 3 Q 7 U 2 V j d G l v b j E v U H J v Z H V j d H M v R 2 X D p G 5 k Z X J 0 Z X I g V H l w L n t D b 3 N 0 L D N 9 J n F 1 b 3 Q 7 X S w m c X V v d D t D b 2 x 1 b W 5 D b 3 V u d C Z x d W 9 0 O z o 0 L C Z x d W 9 0 O 0 t l e U N v b H V t b k 5 h b W V z J n F 1 b 3 Q 7 O l t d L C Z x d W 9 0 O 0 N v b H V t b k l k Z W 5 0 a X R p Z X M m c X V v d D s 6 W y Z x d W 9 0 O 1 N l Y 3 R p b 2 4 x L 1 B y b 2 R 1 Y 3 R z L 0 d l w 6 R u Z G V y d G V y I F R 5 c C 5 7 U H J v Z H V j d C B J R C w w f S Z x d W 9 0 O y w m c X V v d D t T Z W N 0 a W 9 u M S 9 Q c m 9 k d W N 0 c y 9 K Z W R l c y B X b 3 J 0 I G d y b 8 O f I G d l c 2 N o c m l l Y m V u L n t O Y W 1 l L D F 9 J n F 1 b 3 Q 7 L C Z x d W 9 0 O 1 N l Y 3 R p b 2 4 x L 1 B y b 2 R 1 Y 3 R z L 0 d l w 6 R u Z G V y d G V y I F R 5 c C 5 7 T G l z d C B Q c m l j Z S w y f S Z x d W 9 0 O y w m c X V v d D t T Z W N 0 a W 9 u M S 9 Q c m 9 k d W N 0 c y 9 H Z c O k b m R l c n R l c i B U e X A u e 0 N v c 3 Q s M 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F 1 Z X J 5 S U Q i I F Z h b H V l P S J z Y 2 F i N D Y y Z W Q t M G Y 3 Z S 0 0 N D g 2 L T k 2 M 2 I t N W U x O T A 3 N j I y Z D M w I i A v P j x F b n R y e S B U e X B l P S J B Z G R l Z F R v R G F 0 Y U 1 v Z G V s I i B W Y W x 1 Z T 0 i b D E i I C 8 + P C 9 T d G F i b G V F b n R y a W V z P j w v S X R l b T 4 8 S X R l b T 4 8 S X R l b U x v Y 2 F 0 a W 9 u P j x J d G V t V H l w Z T 5 G b 3 J t d W x h P C 9 J d G V t V H l w Z T 4 8 S X R l b V B h d G g + U 2 V j d G l v b j E v T 3 J k Z X J z P C 9 J d G V t U G F 0 a D 4 8 L 0 l 0 Z W 1 M b 2 N h d G l v b j 4 8 U 3 R h Y m x l R W 5 0 c m l l c z 4 8 R W 5 0 c n k g V H l w Z T 0 i R m l s b E N v d W 5 0 I i B W Y W x 1 Z T 0 i b D M w N T A w 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y L T A x L T E x V D E 5 O j E w O j E 5 L j k 2 O T Y z M z B a I i A v P j x F b n R y e S B U e X B l P S J G a W x s Q 2 9 s d W 1 u V H l w Z X M i I F Z h b H V l P S J z Q X d r S k F 3 P T 0 i I C 8 + P E V u d H J 5 I F R 5 c G U 9 I k Z p b G x D b 2 x 1 b W 5 O Y W 1 l c y I g V m F s d W U 9 I n N b J n F 1 b 3 Q 7 U 2 F s Z X N P c m R l c k l E J n F 1 b 3 Q 7 L C Z x d W 9 0 O 0 9 y Z G V y I E R h d G U g J n F 1 b 3 Q 7 L C Z x d W 9 0 O 1 N o a X A g R G F 0 Z S Z x d W 9 0 O y w m c X V v d D t D d X N 0 b 2 1 l c k l E 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E 2 O T E 2 Z m V l L T A 1 Y j E t N D M 2 Y i 1 i N m M 5 L W E 1 M T U 3 Z T B l M G M 2 N S I g L z 4 8 R W 5 0 c n k g V H l w Z T 0 i U m V s Y X R p b 2 5 z a G l w S W 5 m b 0 N v b n R h a W 5 l c i I g V m F s d W U 9 I n N 7 J n F 1 b 3 Q 7 Y 2 9 s d W 1 u Q 2 9 1 b n Q m c X V v d D s 6 N C w m c X V v d D t r Z X l D b 2 x 1 b W 5 O Y W 1 l c y Z x d W 9 0 O z p b X S w m c X V v d D t x d W V y e V J l b G F 0 a W 9 u c 2 h p c H M m c X V v d D s 6 W 1 0 s J n F 1 b 3 Q 7 Y 2 9 s d W 1 u S W R l b n R p d G l l c y Z x d W 9 0 O z p b J n F 1 b 3 Q 7 U 2 V j d G l v b j E v T 3 J k Z X J z L 0 d l w 6 R u Z G V y d G V y I F R 5 c C 5 7 U 2 F s Z X N P c m R l c k l E L D B 9 J n F 1 b 3 Q 7 L C Z x d W 9 0 O 1 N l Y 3 R p b 2 4 x L 0 9 y Z G V y c y 9 H Z c O k b m R l c n R l c i B U e X A 0 L n t P c m R l c i B E Y X R l I C w 2 f S Z x d W 9 0 O y w m c X V v d D t T Z W N 0 a W 9 u M S 9 P c m R l c n M v R 2 X D p G 5 k Z X J 0 Z X I g V H l w M i 5 7 U 2 h p c C B E Y X R l L D Z 9 J n F 1 b 3 Q 7 L C Z x d W 9 0 O 1 N l Y 3 R p b 2 4 x L 0 9 y Z G V y c y 9 H Z c O k b m R l c n R l c i B U e X A u e 0 N 1 c 3 R v b W V y S U Q s M 3 0 m c X V v d D t d L C Z x d W 9 0 O 0 N v b H V t b k N v d W 5 0 J n F 1 b 3 Q 7 O j Q s J n F 1 b 3 Q 7 S 2 V 5 Q 2 9 s d W 1 u T m F t Z X M m c X V v d D s 6 W 1 0 s J n F 1 b 3 Q 7 Q 2 9 s d W 1 u S W R l b n R p d G l l c y Z x d W 9 0 O z p b J n F 1 b 3 Q 7 U 2 V j d G l v b j E v T 3 J k Z X J z L 0 d l w 6 R u Z G V y d G V y I F R 5 c C 5 7 U 2 F s Z X N P c m R l c k l E L D B 9 J n F 1 b 3 Q 7 L C Z x d W 9 0 O 1 N l Y 3 R p b 2 4 x L 0 9 y Z G V y c y 9 H Z c O k b m R l c n R l c i B U e X A 0 L n t P c m R l c i B E Y X R l I C w 2 f S Z x d W 9 0 O y w m c X V v d D t T Z W N 0 a W 9 u M S 9 P c m R l c n M v R 2 X D p G 5 k Z X J 0 Z X I g V H l w M i 5 7 U 2 h p c C B E Y X R l L D Z 9 J n F 1 b 3 Q 7 L C Z x d W 9 0 O 1 N l Y 3 R p b 2 4 x L 0 9 y Z G V y c y 9 H Z c O k b m R l c n R l c i B U e X A u e 0 N 1 c 3 R v b W V y S U Q s M 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F k Z G V k V G 9 E Y X R h T W 9 k Z W w i I F Z h b H V l P S J s M S I g L z 4 8 L 1 N 0 Y W J s Z U V u d H J p Z X M + P C 9 J d G V t P j x J d G V t P j x J d G V t T G 9 j Y X R p b 2 4 + P E l 0 Z W 1 U e X B l P k Z v c m 1 1 b G E 8 L 0 l 0 Z W 1 U e X B l P j x J d G V t U G F 0 a D 5 T Z W N 0 a W 9 u M S 9 D d X N 0 b 2 1 l c n M 8 L 0 l 0 Z W 1 Q Y X R o P j w v S X R l b U x v Y 2 F 0 a W 9 u P j x T d G F i b G V F b n R y a W V z P j x F b n R y e S B U e X B l P S J G a W x s Q 2 9 1 b n Q i I F Z h b H V l P S J s O D E y M C 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M i 0 w M S 0 x M V Q x O T o x M D o x O S 4 5 O D U x M D U 3 W i I g L z 4 8 R W 5 0 c n k g V H l w Z T 0 i R m l s b E N v b H V t b l R 5 c G V z I i B W Y W x 1 Z T 0 i c 0 F 3 W U d B d 0 0 9 I i A v P j x F b n R y e S B U e X B l P S J G a W x s Q 2 9 s d W 1 u T m F t Z X M i I F Z h b H V l P S J z W y Z x d W 9 0 O 0 N 1 c 3 R v b W V y S U Q m c X V v d D s s J n F 1 b 3 Q 7 R m l y c 3 R O Y W 1 l J n F 1 b 3 Q 7 L C Z x d W 9 0 O 0 x h c 3 R O Y W 1 l J n F 1 b 3 Q 7 L C Z x d W 9 0 O 0 x v e W F s d H l D b H V i T W V t Y m V y J n F 1 b 3 Q 7 L C Z x d W 9 0 O 1 N 0 Y X R l S U 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J l b G F 0 a W 9 u c 2 h p c E l u Z m 9 D b 2 5 0 Y W l u Z X I i I F Z h b H V l P S J z e y Z x d W 9 0 O 2 N v b H V t b k N v d W 5 0 J n F 1 b 3 Q 7 O j U s J n F 1 b 3 Q 7 a 2 V 5 Q 2 9 s d W 1 u T m F t Z X M m c X V v d D s 6 W 1 0 s J n F 1 b 3 Q 7 c X V l c n l S Z W x h d G l v b n N o a X B z J n F 1 b 3 Q 7 O l t d L C Z x d W 9 0 O 2 N v b H V t b k l k Z W 5 0 a X R p Z X M m c X V v d D s 6 W y Z x d W 9 0 O 1 N l Y 3 R p b 2 4 x L 0 N 1 c 3 R v b W V y c y 9 H Z c O k b m R l c n R l c i B U e X A u e 0 N 1 c 3 R v b W V y S U Q s M H 0 m c X V v d D s s J n F 1 b 3 Q 7 U 2 V j d G l v b j E v Q 3 V z d G 9 t Z X J z L 0 d l w 6 R u Z G V y d G V y I F R 5 c C 5 7 R m l y c 3 R O Y W 1 l L D F 9 J n F 1 b 3 Q 7 L C Z x d W 9 0 O 1 N l Y 3 R p b 2 4 x L 0 N 1 c 3 R v b W V y c y 9 H Z c O k b m R l c n R l c i B U e X A u e 0 x h c 3 R O Y W 1 l L D J 9 J n F 1 b 3 Q 7 L C Z x d W 9 0 O 1 N l Y 3 R p b 2 4 x L 0 N 1 c 3 R v b W V y c y 9 H Z c O k b m R l c n R l c i B U e X A u e 0 x v e W F s d H l D b H V i T W V t Y m V y L D N 9 J n F 1 b 3 Q 7 L C Z x d W 9 0 O 1 N l Y 3 R p b 2 4 x L 0 N 1 c 3 R v b W V y c y 9 H Z c O k b m R l c n R l c i B U e X A u e 1 N 0 Y X R l S U Q s N H 0 m c X V v d D t d L C Z x d W 9 0 O 0 N v b H V t b k N v d W 5 0 J n F 1 b 3 Q 7 O j U s J n F 1 b 3 Q 7 S 2 V 5 Q 2 9 s d W 1 u T m F t Z X M m c X V v d D s 6 W 1 0 s J n F 1 b 3 Q 7 Q 2 9 s d W 1 u S W R l b n R p d G l l c y Z x d W 9 0 O z p b J n F 1 b 3 Q 7 U 2 V j d G l v b j E v Q 3 V z d G 9 t Z X J z L 0 d l w 6 R u Z G V y d G V y I F R 5 c C 5 7 Q 3 V z d G 9 t Z X J J R C w w f S Z x d W 9 0 O y w m c X V v d D t T Z W N 0 a W 9 u M S 9 D d X N 0 b 2 1 l c n M v R 2 X D p G 5 k Z X J 0 Z X I g V H l w L n t G a X J z d E 5 h b W U s M X 0 m c X V v d D s s J n F 1 b 3 Q 7 U 2 V j d G l v b j E v Q 3 V z d G 9 t Z X J z L 0 d l w 6 R u Z G V y d G V y I F R 5 c C 5 7 T G F z d E 5 h b W U s M n 0 m c X V v d D s s J n F 1 b 3 Q 7 U 2 V j d G l v b j E v Q 3 V z d G 9 t Z X J z L 0 d l w 6 R u Z G V y d G V y I F R 5 c C 5 7 T G 9 5 Y W x 0 e U N s d W J N Z W 1 i Z X I s M 3 0 m c X V v d D s s J n F 1 b 3 Q 7 U 2 V j d G l v b j E v Q 3 V z d G 9 t Z X J z L 0 d l w 6 R u Z G V y d G V y I F R 5 c C 5 7 U 3 R h d G V J R C w 0 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X V l c n l J R C I g V m F s d W U 9 I n N i O W M 2 Z j M w Y S 0 w Y j l l L T Q y M z M t O T g 3 Z i 0 x M T A 4 Z j F i M D c 3 Y T A i I C 8 + P E V u d H J 5 I F R 5 c G U 9 I k F k Z G V k V G 9 E Y X R h T W 9 k Z W w i I F Z h b H V l P S J s M S I g L z 4 8 L 1 N 0 Y W J s Z U V u d H J p Z X M + P C 9 J d G V t P j x J d G V t P j x J d G V t T G 9 j Y X R p b 2 4 + P E l 0 Z W 1 U e X B l P k Z v c m 1 1 b G E 8 L 0 l 0 Z W 1 U e X B l P j x J d G V t U G F 0 a D 5 T Z W N 0 a W 9 u M S 9 T d G F 0 Z X M 8 L 0 l 0 Z W 1 Q Y X R o P j w v S X R l b U x v Y 2 F 0 a W 9 u P j x T d G F i b G V F b n R y a W V z P j x F b n R y e S B U e X B l P S J G a W x s Q 2 9 s d W 1 u T m F t Z X M i I F Z h b H V l P S J z W y Z x d W 9 0 O 0 l E J n F 1 b 3 Q 7 L C Z x d W 9 0 O 0 N v Z G U m c X V v d D s s J n F 1 b 3 Q 7 T m F t Z S Z x d W 9 0 O y w m c X V v d D t S Z W d p b 2 5 J R C Z x d W 9 0 O 1 0 i I C 8 + P E V u d H J 5 I F R 5 c G U 9 I k J 1 Z m Z l c k 5 l e H R S Z W Z y Z X N o I i B W Y W x 1 Z T 0 i b D E i I C 8 + P E V u d H J 5 I F R 5 c G U 9 I k Z p b G x D b 2 x 1 b W 5 U e X B l c y I g V m F s d W U 9 I n N B d 1 l H Q X c 9 P S I g L z 4 8 R W 5 0 c n k g V H l w Z T 0 i R m l s b E V u Y W J s Z W Q i I F Z h b H V l P S J s M C I g L z 4 8 R W 5 0 c n k g V H l w Z T 0 i R m l s b E x h c 3 R V c G R h d G V k I i B W Y W x 1 Z T 0 i Z D I w M j I t M D E t M T F U M T k 6 M j k 6 M T A u N T A 1 O T g z M l o i I C 8 + P E V u d H J 5 I F R 5 c G U 9 I k Z p b G x F c n J v c k N v d W 5 0 I i B W Y W x 1 Z T 0 i b D A i I C 8 + P E V u d H J 5 I F R 5 c G U 9 I k Z p b G x F c n J v c k N v Z G U i I F Z h b H V l P S J z V W 5 r b m 9 3 b i I g L z 4 8 R W 5 0 c n k g V H l w Z T 0 i R m l s b G V k Q 2 9 t c G x l d G V S Z X N 1 b H R U b 1 d v c m t z a G V l d C I g V m F s d W U 9 I m w w I i A v P j x F b n R y e S B U e X B l P S J G a W x s Q 2 9 1 b n Q i I F Z h b H V l P S J s N T A i I C 8 + P E V u d H J 5 I F R 5 c G U 9 I k Z p b G x U b 0 R h d G F N b 2 R l b E V u Y W J s Z W Q i I F Z h b H V l P S J s M S I g L z 4 8 R W 5 0 c n k g V H l w Z T 0 i S X N Q c m l 2 Y X R l I i B W Y W x 1 Z T 0 i b D A i I C 8 + P E V u d H J 5 I F R 5 c G U 9 I k F k Z G V k V G 9 E Y X R h T W 9 k Z W w i I F Z h b H V l P S J s M 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R d W V y e U l E I i B W Y W x 1 Z T 0 i c 2 N j N D Q 0 M j A 2 L T c w Z G E t N D g 2 N S 0 5 O T U y L T d m Y T k 4 N j V i M T Q 5 M i 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3 R h d G V z L 0 d l w 6 R u Z G V y d G V y I F R 5 c C 5 7 S U Q s M H 0 m c X V v d D s s J n F 1 b 3 Q 7 U 2 V j d G l v b j E v U 3 R h d G V z L 0 d l w 6 R u Z G V y d G V y I F R 5 c C 5 7 Q 2 9 k Z S w x f S Z x d W 9 0 O y w m c X V v d D t T Z W N 0 a W 9 u M S 9 T d G F 0 Z X M v R 2 X D p G 5 k Z X J 0 Z X I g V H l w L n t O Y W 1 l L D J 9 J n F 1 b 3 Q 7 L C Z x d W 9 0 O 1 N l Y 3 R p b 2 4 x L 1 N 0 Y X R l c y 9 H Z c O k b m R l c n R l c i B U e X A u e 1 J l Z 2 l v b k l E L D N 9 J n F 1 b 3 Q 7 X S w m c X V v d D t D b 2 x 1 b W 5 D b 3 V u d C Z x d W 9 0 O z o 0 L C Z x d W 9 0 O 0 t l e U N v b H V t b k 5 h b W V z J n F 1 b 3 Q 7 O l t d L C Z x d W 9 0 O 0 N v b H V t b k l k Z W 5 0 a X R p Z X M m c X V v d D s 6 W y Z x d W 9 0 O 1 N l Y 3 R p b 2 4 x L 1 N 0 Y X R l c y 9 H Z c O k b m R l c n R l c i B U e X A u e 0 l E L D B 9 J n F 1 b 3 Q 7 L C Z x d W 9 0 O 1 N l Y 3 R p b 2 4 x L 1 N 0 Y X R l c y 9 H Z c O k b m R l c n R l c i B U e X A u e 0 N v Z G U s M X 0 m c X V v d D s s J n F 1 b 3 Q 7 U 2 V j d G l v b j E v U 3 R h d G V z L 0 d l w 6 R u Z G V y d G V y I F R 5 c C 5 7 T m F t Z S w y f S Z x d W 9 0 O y w m c X V v d D t T Z W N 0 a W 9 u M S 9 T d G F 0 Z X M v R 2 X D p G 5 k Z X J 0 Z X I g V H l w L n t S Z W d p b 2 5 J R C w z f S Z x d W 9 0 O 1 0 s J n F 1 b 3 Q 7 U m V s Y X R p b 2 5 z a G l w S W 5 m b y Z x d W 9 0 O z p b X X 0 i I C 8 + P C 9 T d G F i b G V F b n R y a W V z P j w v S X R l b T 4 8 S X R l b T 4 8 S X R l b U x v Y 2 F 0 a W 9 u P j x J d G V t V H l w Z T 5 G b 3 J t d W x h P C 9 J d G V t V H l w Z T 4 8 S X R l b V B h d G g + U 2 V j d G l v b j E v U m V n a W 9 u c z w v S X R l b V B h d G g + P C 9 J d G V t T G 9 j Y X R p b 2 4 + P F N 0 Y W J s Z U V u d H J p Z X M + P E V u d H J 5 I F R 5 c G U 9 I k Z p b G x D b 2 x 1 b W 5 O Y W 1 l c y I g V m F s d W U 9 I n N b J n F 1 b 3 Q 7 S U Q m c X V v d D s s J n F 1 b 3 Q 7 T m F t Z S Z x d W 9 0 O 1 0 i I C 8 + P E V u d H J 5 I F R 5 c G U 9 I k J 1 Z m Z l c k 5 l e H R S Z W Z y Z X N o I i B W Y W x 1 Z T 0 i b D E i I C 8 + P E V u d H J 5 I F R 5 c G U 9 I k Z p b G x D b 2 x 1 b W 5 U e X B l c y I g V m F s d W U 9 I n N B d 1 k 9 I i A v P j x F b n R y e S B U e X B l P S J G a W x s R W 5 h Y m x l Z C I g V m F s d W U 9 I m w w I i A v P j x F b n R y e S B U e X B l P S J G a W x s T G F z d F V w Z G F 0 Z W Q i I F Z h b H V l P S J k M j A y M i 0 w M S 0 x M V Q x O T o y O T o x M C 4 0 O T c 5 O T c 5 W i I g L z 4 8 R W 5 0 c n k g V H l w Z T 0 i R m l s b E V y c m 9 y Q 2 9 1 b n Q i I F Z h b H V l P S J s M C I g L z 4 8 R W 5 0 c n k g V H l w Z T 0 i R m l s b E V y c m 9 y Q 2 9 k Z S I g V m F s d W U 9 I n N V b m t u b 3 d u I i A v P j x F b n R y e S B U e X B l P S J G a W x s Z W R D b 2 1 w b G V 0 Z V J l c 3 V s d F R v V 2 9 y a 3 N o Z W V 0 I i B W Y W x 1 Z T 0 i b D A i I C 8 + P E V u d H J 5 I F R 5 c G U 9 I k Z p b G x D b 3 V u d C I g V m F s d W U 9 I m w 5 I i A v P j x F b n R y e S B U e X B l P S J G a W x s V G 9 E Y X R h T W 9 k Z W x F b m F i b G V k I i B W Y W x 1 Z T 0 i b D E i I C 8 + P E V u d H J 5 I F R 5 c G U 9 I k l z U H J p d m F 0 Z S I g V m F s d W U 9 I m w w I i A v P j x F b n R y e S B U e X B l P S J B Z G R l Z F R v R G F 0 Y U 1 v Z G V s I i B W Y W x 1 Z T 0 i b D E 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X V l c n l J R C I g V m F s d W U 9 I n N h M G E y Z j N l M S 0 4 Z T N i L T Q w Z D c t O D I 3 M i 1 i N T F k M D R m N D g y N T k 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J l Z 2 l v b n M v R 2 X D p G 5 k Z X J 0 Z X I g V H l w L n t J R C w w f S Z x d W 9 0 O y w m c X V v d D t T Z W N 0 a W 9 u M S 9 S Z W d p b 2 5 z L 0 d l w 6 R u Z G V y d G V y I F R 5 c C 5 7 T m F t Z S w x f S Z x d W 9 0 O 1 0 s J n F 1 b 3 Q 7 Q 2 9 s d W 1 u Q 2 9 1 b n Q m c X V v d D s 6 M i w m c X V v d D t L Z X l D b 2 x 1 b W 5 O Y W 1 l c y Z x d W 9 0 O z p b X S w m c X V v d D t D b 2 x 1 b W 5 J Z G V u d G l 0 a W V z J n F 1 b 3 Q 7 O l s m c X V v d D t T Z W N 0 a W 9 u M S 9 S Z W d p b 2 5 z L 0 d l w 6 R u Z G V y d G V y I F R 5 c C 5 7 S U Q s M H 0 m c X V v d D s s J n F 1 b 3 Q 7 U 2 V j d G l v b j E v U m V n a W 9 u c y 9 H Z c O k b m R l c n R l c i B U e X A u e 0 5 h b W U s M X 0 m c X V v d D t d L C Z x d W 9 0 O 1 J l b G F 0 a W 9 u c 2 h p c E l u Z m 8 m c X V v d D s 6 W 1 1 9 I i A v P j w v U 3 R h Y m x l R W 5 0 c m l l c z 4 8 L 0 l 0 Z W 0 + P E l 0 Z W 0 + P E l 0 Z W 1 M b 2 N h d G l v b j 4 8 S X R l b V R 5 c G U + R m 9 y b X V s Y T w v S X R l b V R 5 c G U + P E l 0 Z W 1 Q Y X R o P l N l Y 3 R p b 2 4 x L 1 N l c n Z p Y 2 U l M k J D Y W x s c z w v S X R l b V B h d G g + P C 9 J d G V t T G 9 j Y X R p b 2 4 + P F N 0 Y W J s Z U V u d H J p Z X M + P E V u d H J 5 I F R 5 c G U 9 I k Z p b G x D b 3 V u d C I g V m F s d W U 9 I m w y M T E z N i 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M i 0 w M S 0 x M V Q x O T o x M D o y M C 4 w M T Y y O T U 5 W i I g L z 4 8 R W 5 0 c n k g V H l w Z T 0 i R m l s b E N v b H V t b l R 5 c G V z I i B W Y W x 1 Z T 0 i c 0 F 3 a 0 R B d 0 1 E Q X c 9 P S I g L z 4 8 R W 5 0 c n k g V H l w Z T 0 i R m l s b E N v b H V t b k 5 h b W V z I i B W Y W x 1 Z T 0 i c 1 s m c X V v d D t D Y W x s I E l E J n F 1 b 3 Q 7 L C Z x d W 9 0 O 0 R h d G U g U 2 V y d m l j Z S Z x d W 9 0 O y w m c X V v d D t D d X N 0 b 2 1 l c k l E J n F 1 b 3 Q 7 L C Z x d W 9 0 O 1 B y b 2 R 1 Y 3 R J R C Z x d W 9 0 O y w m c X V v d D t X Y W l 0 V G l t Z S Z x d W 9 0 O y w m c X V v d D t D Y W x s Q W J h b m R v b m V k J n F 1 b 3 Q 7 L C Z x d W 9 0 O 0 N h b G x E d X J h d G l v b i 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s Y X R p b 2 5 z a G l w S W 5 m b 0 N v b n R h a W 5 l c i I g V m F s d W U 9 I n N 7 J n F 1 b 3 Q 7 Y 2 9 s d W 1 u Q 2 9 1 b n Q m c X V v d D s 6 N y w m c X V v d D t r Z X l D b 2 x 1 b W 5 O Y W 1 l c y Z x d W 9 0 O z p b X S w m c X V v d D t x d W V y e V J l b G F 0 a W 9 u c 2 h p c H M m c X V v d D s 6 W 1 0 s J n F 1 b 3 Q 7 Y 2 9 s d W 1 u S W R l b n R p d G l l c y Z x d W 9 0 O z p b J n F 1 b 3 Q 7 U 2 V j d G l v b j E v U 2 V y d m l j Z S t D Y W x s c y 9 H Z c O k b m R l c n R l c i B U e X A u e 0 N h b G w g S U Q s M H 0 m c X V v d D s s J n F 1 b 3 Q 7 U 2 V j d G l v b j E v U 2 V y d m l j Z S t D Y W x s c y 9 H Z c O k b m R l c n R l c i B U e X A z L n t E Y X R l I F N l c n Z p Y 2 U s M X 0 m c X V v d D s s J n F 1 b 3 Q 7 U 2 V j d G l v b j E v U 2 V y d m l j Z S t D Y W x s c y 9 H Z c O k b m R l c n R l c i B U e X A u e 0 N 1 c 3 R v b W V y S U Q s M n 0 m c X V v d D s s J n F 1 b 3 Q 7 U 2 V j d G l v b j E v U 2 V y d m l j Z S t D Y W x s c y 9 H Z c O k b m R l c n R l c i B U e X A u e 1 B y b 2 R 1 Y 3 R J R C w z f S Z x d W 9 0 O y w m c X V v d D t T Z W N 0 a W 9 u M S 9 T Z X J 2 a W N l K 0 N h b G x z L 0 d l w 6 R u Z G V y d G V y I F R 5 c C 5 7 V 2 F p d F R p b W U s N H 0 m c X V v d D s s J n F 1 b 3 Q 7 U 2 V j d G l v b j E v U 2 V y d m l j Z S t D Y W x s c y 9 H Z c O k b m R l c n R l c i B U e X A u e 0 N h b G x B Y m F u Z G 9 u Z W Q s N X 0 m c X V v d D s s J n F 1 b 3 Q 7 U 2 V j d G l v b j E v U 2 V y d m l j Z S t D Y W x s c y 9 H Z c O k b m R l c n R l c i B U e X A u e 0 N h b G x E d X J h d G l v b i w 2 f S Z x d W 9 0 O 1 0 s J n F 1 b 3 Q 7 Q 2 9 s d W 1 u Q 2 9 1 b n Q m c X V v d D s 6 N y w m c X V v d D t L Z X l D b 2 x 1 b W 5 O Y W 1 l c y Z x d W 9 0 O z p b X S w m c X V v d D t D b 2 x 1 b W 5 J Z G V u d G l 0 a W V z J n F 1 b 3 Q 7 O l s m c X V v d D t T Z W N 0 a W 9 u M S 9 T Z X J 2 a W N l K 0 N h b G x z L 0 d l w 6 R u Z G V y d G V y I F R 5 c C 5 7 Q 2 F s b C B J R C w w f S Z x d W 9 0 O y w m c X V v d D t T Z W N 0 a W 9 u M S 9 T Z X J 2 a W N l K 0 N h b G x z L 0 d l w 6 R u Z G V y d G V y I F R 5 c D M u e 0 R h d G U g U 2 V y d m l j Z S w x f S Z x d W 9 0 O y w m c X V v d D t T Z W N 0 a W 9 u M S 9 T Z X J 2 a W N l K 0 N h b G x z L 0 d l w 6 R u Z G V y d G V y I F R 5 c C 5 7 Q 3 V z d G 9 t Z X J J R C w y f S Z x d W 9 0 O y w m c X V v d D t T Z W N 0 a W 9 u M S 9 T Z X J 2 a W N l K 0 N h b G x z L 0 d l w 6 R u Z G V y d G V y I F R 5 c C 5 7 U H J v Z H V j d E l E L D N 9 J n F 1 b 3 Q 7 L C Z x d W 9 0 O 1 N l Y 3 R p b 2 4 x L 1 N l c n Z p Y 2 U r Q 2 F s b H M v R 2 X D p G 5 k Z X J 0 Z X I g V H l w L n t X Y W l 0 V G l t Z S w 0 f S Z x d W 9 0 O y w m c X V v d D t T Z W N 0 a W 9 u M S 9 T Z X J 2 a W N l K 0 N h b G x z L 0 d l w 6 R u Z G V y d G V y I F R 5 c C 5 7 Q 2 F s b E F i Y W 5 k b 2 5 l Z C w 1 f S Z x d W 9 0 O y w m c X V v d D t T Z W N 0 a W 9 u M S 9 T Z X J 2 a W N l K 0 N h b G x z L 0 d l w 6 R u Z G V y d G V y I F R 5 c C 5 7 Q 2 F s b E R 1 c m F 0 a W 9 u L D Z 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R d W V y e U l E I i B W Y W x 1 Z T 0 i c z B i M D c 0 M T h l L T B m Y T M t N G U 4 N C 1 i M j l h L T E 0 N D Z k Z G Q 1 Y j l m N i I g L z 4 8 R W 5 0 c n k g V H l w Z T 0 i Q W R k Z W R U b 0 R h d G F N b 2 R l b C I g V m F s d W U 9 I m w x I i A v P j w v U 3 R h Y m x l R W 5 0 c m l l c z 4 8 L 0 l 0 Z W 0 + P E l 0 Z W 0 + P E l 0 Z W 1 M b 2 N h d G l v b j 4 8 S X R l b V R 5 c G U + R m 9 y b X V s Y T w v S X R l b V R 5 c G U + P E l 0 Z W 1 Q Y X R o P l N l Y 3 R p b 2 4 x L 0 9 y Z G V y J T J C R G V 0 Y W l s c y 9 R d W V s b G U 8 L 0 l 0 Z W 1 Q Y X R o P j w v S X R l b U x v Y 2 F 0 a W 9 u P j x T d G F i b G V F b n R y a W V z I C 8 + P C 9 J d G V t P j x J d G V t P j x J d G V t T G 9 j Y X R p b 2 4 + P E l 0 Z W 1 U e X B l P k Z v c m 1 1 b G E 8 L 0 l 0 Z W 1 U e X B l P j x J d G V t U G F 0 a D 5 T Z W N 0 a W 9 u M S 9 P c m R l c i U y Q k R l d G F p b H M v S C V D M y V C N m h l c i U y M G d l c 3 R 1 Z n R l J T I w S G V h Z G V y P C 9 J d G V t U G F 0 a D 4 8 L 0 l 0 Z W 1 M b 2 N h d G l v b j 4 8 U 3 R h Y m x l R W 5 0 c m l l c y A v P j w v S X R l b T 4 8 S X R l b T 4 8 S X R l b U x v Y 2 F 0 a W 9 u P j x J d G V t V H l w Z T 5 G b 3 J t d W x h P C 9 J d G V t V H l w Z T 4 8 S X R l b V B h d G g + U 2 V j d G l v b j E v T 3 J k Z X I l M k J E Z X R h a W x z L 0 d l J U M z J U E 0 b m R l c n R l c i U y M F R 5 c D w v S X R l b V B h d G g + P C 9 J d G V t T G 9 j Y X R p b 2 4 + P F N 0 Y W J s Z U V u d H J p Z X M g L z 4 8 L 0 l 0 Z W 0 + P E l 0 Z W 0 + P E l 0 Z W 1 M b 2 N h d G l v b j 4 8 S X R l b V R 5 c G U + R m 9 y b X V s Y T w v S X R l b V R 5 c G U + P E l 0 Z W 1 Q Y X R o P l N l Y 3 R p b 2 4 x L 1 B y b 2 R 1 Y 3 R z L 1 F 1 Z W x s Z T w v S X R l b V B h d G g + P C 9 J d G V t T G 9 j Y X R p b 2 4 + P F N 0 Y W J s Z U V u d H J p Z X M g L z 4 8 L 0 l 0 Z W 0 + P E l 0 Z W 0 + P E l 0 Z W 1 M b 2 N h d G l v b j 4 8 S X R l b V R 5 c G U + R m 9 y b X V s Y T w v S X R l b V R 5 c G U + P E l 0 Z W 1 Q Y X R o P l N l Y 3 R p b 2 4 x L 1 B y b 2 R 1 Y 3 R z L 0 g l Q z M l Q j Z o Z X I l M j B n Z X N 0 d W Z 0 Z S U y M E h l Y W R l c j w v S X R l b V B h d G g + P C 9 J d G V t T G 9 j Y X R p b 2 4 + P F N 0 Y W J s Z U V u d H J p Z X M g L z 4 8 L 0 l 0 Z W 0 + P E l 0 Z W 0 + P E l 0 Z W 1 M b 2 N h d G l v b j 4 8 S X R l b V R 5 c G U + R m 9 y b X V s Y T w v S X R l b V R 5 c G U + P E l 0 Z W 1 Q Y X R o P l N l Y 3 R p b 2 4 x L 1 B y b 2 R 1 Y 3 R z L 0 d l J U M z J U E 0 b m R l c n R l c i U y M F R 5 c D w v S X R l b V B h d G g + P C 9 J d G V t T G 9 j Y X R p b 2 4 + P F N 0 Y W J s Z U V u d H J p Z X M g L z 4 8 L 0 l 0 Z W 0 + P E l 0 Z W 0 + P E l 0 Z W 1 M b 2 N h d G l v b j 4 8 S X R l b V R 5 c G U + R m 9 y b X V s Y T w v S X R l b V R 5 c G U + P E l 0 Z W 1 Q Y X R o P l N l Y 3 R p b 2 4 x L 1 B y b 2 R 1 Y 3 R z L 0 p l Z G V z J T I w V 2 9 y d C U y M G d y b y V D M y U 5 R i U y M G d l c 2 N o c m l l Y m V u P C 9 J d G V t U G F 0 a D 4 8 L 0 l 0 Z W 1 M b 2 N h d G l v b j 4 8 U 3 R h Y m x l R W 5 0 c m l l c y A v P j w v S X R l b T 4 8 S X R l b T 4 8 S X R l b U x v Y 2 F 0 a W 9 u P j x J d G V t V H l w Z T 5 G b 3 J t d W x h P C 9 J d G V t V H l w Z T 4 8 S X R l b V B h d G g + U 2 V j d G l v b j E v T 3 J k Z X J z L 1 F 1 Z W x s Z T w v S X R l b V B h d G g + P C 9 J d G V t T G 9 j Y X R p b 2 4 + P F N 0 Y W J s Z U V u d H J p Z X M g L z 4 8 L 0 l 0 Z W 0 + P E l 0 Z W 0 + P E l 0 Z W 1 M b 2 N h d G l v b j 4 8 S X R l b V R 5 c G U + R m 9 y b X V s Y T w v S X R l b V R 5 c G U + P E l 0 Z W 1 Q Y X R o P l N l Y 3 R p b 2 4 x L 0 9 y Z G V y c y 9 I J U M z J U I 2 a G V y J T I w Z 2 V z d H V m d G U l M j B I Z W F k Z X I 8 L 0 l 0 Z W 1 Q Y X R o P j w v S X R l b U x v Y 2 F 0 a W 9 u P j x T d G F i b G V F b n R y a W V z I C 8 + P C 9 J d G V t P j x J d G V t P j x J d G V t T G 9 j Y X R p b 2 4 + P E l 0 Z W 1 U e X B l P k Z v c m 1 1 b G E 8 L 0 l 0 Z W 1 U e X B l P j x J d G V t U G F 0 a D 5 T Z W N 0 a W 9 u M S 9 P c m R l c n M v R 2 U l Q z M l Q T R u Z G V y d G V y J T I w V H l w P C 9 J d G V t U G F 0 a D 4 8 L 0 l 0 Z W 1 M b 2 N h d G l v b j 4 8 U 3 R h Y m x l R W 5 0 c m l l c y A v P j w v S X R l b T 4 8 S X R l b T 4 8 S X R l b U x v Y 2 F 0 a W 9 u P j x J d G V t V H l w Z T 5 G b 3 J t d W x h P C 9 J d G V t V H l w Z T 4 8 S X R l b V B h d G g + U 2 V j d G l v b j E v T 3 J k Z X J z L 1 N w Y W x 0 Z S U y M G 5 h Y 2 g l M j B U c m V u b n p l a W N o Z W 4 l M j B 0 Z W l s Z W 4 8 L 0 l 0 Z W 1 Q Y X R o P j w v S X R l b U x v Y 2 F 0 a W 9 u P j x T d G F i b G V F b n R y a W V z I C 8 + P C 9 J d G V t P j x J d G V t P j x J d G V t T G 9 j Y X R p b 2 4 + P E l 0 Z W 1 U e X B l P k Z v c m 1 1 b G E 8 L 0 l 0 Z W 1 U e X B l P j x J d G V t U G F 0 a D 5 T Z W N 0 a W 9 u M S 9 P c m R l c n M v R 2 U l Q z M l Q T R u Z G V y d G V y J T I w V H l w M T w v S X R l b V B h d G g + P C 9 J d G V t T G 9 j Y X R p b 2 4 + P F N 0 Y W J s Z U V u d H J p Z X M g L z 4 8 L 0 l 0 Z W 0 + P E l 0 Z W 0 + P E l 0 Z W 1 M b 2 N h d G l v b j 4 8 S X R l b V R 5 c G U + R m 9 y b X V s Y T w v S X R l b V R 5 c G U + P E l 0 Z W 1 Q Y X R o P l N l Y 3 R p b 2 4 x L 0 9 y Z G V y c y 9 V b W J l b m F u b n R l J T I w U 3 B h b H R l b j w v S X R l b V B h d G g + P C 9 J d G V t T G 9 j Y X R p b 2 4 + P F N 0 Y W J s Z U V u d H J p Z X M g L z 4 8 L 0 l 0 Z W 0 + P E l 0 Z W 0 + P E l 0 Z W 1 M b 2 N h d G l v b j 4 8 S X R l b V R 5 c G U + R m 9 y b X V s Y T w v S X R l b V R 5 c G U + P E l 0 Z W 1 Q Y X R o P l N l Y 3 R p b 2 4 x L 0 9 y Z G V y c y 9 I a W 5 6 d W d l Z i V D M y V C Q 2 d 0 Z S U y M G J l b n V 0 e m V y Z G V m a W 5 p Z X J 0 Z S U y M F N w Y W x 0 Z T w v S X R l b V B h d G g + P C 9 J d G V t T G 9 j Y X R p b 2 4 + P F N 0 Y W J s Z U V u d H J p Z X M g L z 4 8 L 0 l 0 Z W 0 + P E l 0 Z W 0 + P E l 0 Z W 1 M b 2 N h d G l v b j 4 8 S X R l b V R 5 c G U + R m 9 y b X V s Y T w v S X R l b V R 5 c G U + P E l 0 Z W 1 Q Y X R o P l N l Y 3 R p b 2 4 x L 0 9 y Z G V y c y 9 H Z S V D M y V B N G 5 k Z X J 0 Z X I l M j B U e X A y P C 9 J d G V t U G F 0 a D 4 8 L 0 l 0 Z W 1 M b 2 N h d G l v b j 4 8 U 3 R h Y m x l R W 5 0 c m l l c y A v P j w v S X R l b T 4 8 S X R l b T 4 8 S X R l b U x v Y 2 F 0 a W 9 u P j x J d G V t V H l w Z T 5 G b 3 J t d W x h P C 9 J d G V t V H l w Z T 4 8 S X R l b V B h d G g + U 2 V j d G l v b j E v T 3 J k Z X J z L 0 V u d G Z l c m 5 0 Z S U y M F N w Y W x 0 Z W 4 8 L 0 l 0 Z W 1 Q Y X R o P j w v S X R l b U x v Y 2 F 0 a W 9 u P j x T d G F i b G V F b n R y a W V z I C 8 + P C 9 J d G V t P j x J d G V t P j x J d G V t T G 9 j Y X R p b 2 4 + P E l 0 Z W 1 U e X B l P k Z v c m 1 1 b G E 8 L 0 l 0 Z W 1 U e X B l P j x J d G V t U G F 0 a D 5 T Z W N 0 a W 9 u M S 9 P c m R l c n M v U 3 B h b H R l J T I w b m F j a C U y M F R y Z W 5 u e m V p Y 2 h l b i U y M H R l a W x l b j E 8 L 0 l 0 Z W 1 Q Y X R o P j w v S X R l b U x v Y 2 F 0 a W 9 u P j x T d G F i b G V F b n R y a W V z I C 8 + P C 9 J d G V t P j x J d G V t P j x J d G V t T G 9 j Y X R p b 2 4 + P E l 0 Z W 1 U e X B l P k Z v c m 1 1 b G E 8 L 0 l 0 Z W 1 U e X B l P j x J d G V t U G F 0 a D 5 T Z W N 0 a W 9 u M S 9 P c m R l c n M v R 2 U l Q z M l Q T R u Z G V y d G V y J T I w V H l w M z w v S X R l b V B h d G g + P C 9 J d G V t T G 9 j Y X R p b 2 4 + P F N 0 Y W J s Z U V u d H J p Z X M g L z 4 8 L 0 l 0 Z W 0 + P E l 0 Z W 0 + P E l 0 Z W 1 M b 2 N h d G l v b j 4 8 S X R l b V R 5 c G U + R m 9 y b X V s Y T w v S X R l b V R 5 c G U + P E l 0 Z W 1 Q Y X R o P l N l Y 3 R p b 2 4 x L 0 9 y Z G V y c y 9 V b W J l b m F u b n R l J T I w U 3 B h b H R l b j E 8 L 0 l 0 Z W 1 Q Y X R o P j w v S X R l b U x v Y 2 F 0 a W 9 u P j x T d G F i b G V F b n R y a W V z I C 8 + P C 9 J d G V t P j x J d G V t P j x J d G V t T G 9 j Y X R p b 2 4 + P E l 0 Z W 1 U e X B l P k Z v c m 1 1 b G E 8 L 0 l 0 Z W 1 U e X B l P j x J d G V t U G F 0 a D 5 T Z W N 0 a W 9 u M S 9 P c m R l c n M v S G l u e n V n Z W Y l Q z M l Q k N n d G U l M j B i Z W 5 1 d H p l c m R l Z m l u a W V y d G U l M j B T c G F s d G U x P C 9 J d G V t U G F 0 a D 4 8 L 0 l 0 Z W 1 M b 2 N h d G l v b j 4 8 U 3 R h Y m x l R W 5 0 c m l l c y A v P j w v S X R l b T 4 8 S X R l b T 4 8 S X R l b U x v Y 2 F 0 a W 9 u P j x J d G V t V H l w Z T 5 G b 3 J t d W x h P C 9 J d G V t V H l w Z T 4 8 S X R l b V B h d G g + U 2 V j d G l v b j E v T 3 J k Z X J z L 0 d l J U M z J U E 0 b m R l c n R l c i U y M F R 5 c D Q 8 L 0 l 0 Z W 1 Q Y X R o P j w v S X R l b U x v Y 2 F 0 a W 9 u P j x T d G F i b G V F b n R y a W V z I C 8 + P C 9 J d G V t P j x J d G V t P j x J d G V t T G 9 j Y X R p b 2 4 + P E l 0 Z W 1 U e X B l P k Z v c m 1 1 b G E 8 L 0 l 0 Z W 1 U e X B l P j x J d G V t U G F 0 a D 5 T Z W N 0 a W 9 u M S 9 P c m R l c n M v T m V 1 J T I w Y W 5 n Z W 9 y Z G 5 l d G U l M j B T c G F s d G V u P C 9 J d G V t U G F 0 a D 4 8 L 0 l 0 Z W 1 M b 2 N h d G l v b j 4 8 U 3 R h Y m x l R W 5 0 c m l l c y A v P j w v S X R l b T 4 8 S X R l b T 4 8 S X R l b U x v Y 2 F 0 a W 9 u P j x J d G V t V H l w Z T 5 G b 3 J t d W x h P C 9 J d G V t V H l w Z T 4 8 S X R l b V B h d G g + U 2 V j d G l v b j E v T 3 J k Z X J z L 0 V u d G Z l c m 5 0 Z S U y M F N w Y W x 0 Z W 4 x P C 9 J d G V t U G F 0 a D 4 8 L 0 l 0 Z W 1 M b 2 N h d G l v b j 4 8 U 3 R h Y m x l R W 5 0 c m l l c y A v P j w v S X R l b T 4 8 S X R l b T 4 8 S X R l b U x v Y 2 F 0 a W 9 u P j x J d G V t V H l w Z T 5 G b 3 J t d W x h P C 9 J d G V t V H l w Z T 4 8 S X R l b V B h d G g + U 2 V j d G l v b j E v T 3 J k Z X J z L 0 5 l d S U y M G F u Z 2 V v c m R u Z X R l J T I w U 3 B h b H R l b j E 8 L 0 l 0 Z W 1 Q Y X R o P j w v S X R l b U x v Y 2 F 0 a W 9 u P j x T d G F i b G V F b n R y a W V z I C 8 + P C 9 J d G V t P j x J d G V t P j x J d G V t T G 9 j Y X R p b 2 4 + P E l 0 Z W 1 U e X B l P k Z v c m 1 1 b G E 8 L 0 l 0 Z W 1 U e X B l P j x J d G V t U G F 0 a D 5 T Z W N 0 a W 9 u M S 9 D d X N 0 b 2 1 l c n M v U X V l b G x l P C 9 J d G V t U G F 0 a D 4 8 L 0 l 0 Z W 1 M b 2 N h d G l v b j 4 8 U 3 R h Y m x l R W 5 0 c m l l c y A v P j w v S X R l b T 4 8 S X R l b T 4 8 S X R l b U x v Y 2 F 0 a W 9 u P j x J d G V t V H l w Z T 5 G b 3 J t d W x h P C 9 J d G V t V H l w Z T 4 8 S X R l b V B h d G g + U 2 V j d G l v b j E v Q 3 V z d G 9 t Z X J z L 0 g l Q z M l Q j Z o Z X I l M j B n Z X N 0 d W Z 0 Z S U y M E h l Y W R l c j w v S X R l b V B h d G g + P C 9 J d G V t T G 9 j Y X R p b 2 4 + P F N 0 Y W J s Z U V u d H J p Z X M g L z 4 8 L 0 l 0 Z W 0 + P E l 0 Z W 0 + P E l 0 Z W 1 M b 2 N h d G l v b j 4 8 S X R l b V R 5 c G U + R m 9 y b X V s Y T w v S X R l b V R 5 c G U + P E l 0 Z W 1 Q Y X R o P l N l Y 3 R p b 2 4 x L 0 N 1 c 3 R v b W V y c y 9 H Z S V D M y V B N G 5 k Z X J 0 Z X I l M j B U e X A 8 L 0 l 0 Z W 1 Q Y X R o P j w v S X R l b U x v Y 2 F 0 a W 9 u P j x T d G F i b G V F b n R y a W V z I C 8 + P C 9 J d G V t P j x J d G V t P j x J d G V t T G 9 j Y X R p b 2 4 + P E l 0 Z W 1 U e X B l P k Z v c m 1 1 b G E 8 L 0 l 0 Z W 1 U e X B l P j x J d G V t U G F 0 a D 5 T Z W N 0 a W 9 u M S 9 T d G F 0 Z X M v U X V l b G x l P C 9 J d G V t U G F 0 a D 4 8 L 0 l 0 Z W 1 M b 2 N h d G l v b j 4 8 U 3 R h Y m x l R W 5 0 c m l l c y A v P j w v S X R l b T 4 8 S X R l b T 4 8 S X R l b U x v Y 2 F 0 a W 9 u P j x J d G V t V H l w Z T 5 G b 3 J t d W x h P C 9 J d G V t V H l w Z T 4 8 S X R l b V B h d G g + U 2 V j d G l v b j E v U 3 R h d G V z L 0 g l Q z M l Q j Z o Z X I l M j B n Z X N 0 d W Z 0 Z S U y M E h l Y W R l c j w v S X R l b V B h d G g + P C 9 J d G V t T G 9 j Y X R p b 2 4 + P F N 0 Y W J s Z U V u d H J p Z X M g L z 4 8 L 0 l 0 Z W 0 + P E l 0 Z W 0 + P E l 0 Z W 1 M b 2 N h d G l v b j 4 8 S X R l b V R 5 c G U + R m 9 y b X V s Y T w v S X R l b V R 5 c G U + P E l 0 Z W 1 Q Y X R o P l N l Y 3 R p b 2 4 x L 1 N 0 Y X R l c y 9 H Z S V D M y V B N G 5 k Z X J 0 Z X I l M j B U e X A 8 L 0 l 0 Z W 1 Q Y X R o P j w v S X R l b U x v Y 2 F 0 a W 9 u P j x T d G F i b G V F b n R y a W V z I C 8 + P C 9 J d G V t P j x J d G V t P j x J d G V t T G 9 j Y X R p b 2 4 + P E l 0 Z W 1 U e X B l P k Z v c m 1 1 b G E 8 L 0 l 0 Z W 1 U e X B l P j x J d G V t U G F 0 a D 5 T Z W N 0 a W 9 u M S 9 S Z W d p b 2 5 z L 1 F 1 Z W x s Z T w v S X R l b V B h d G g + P C 9 J d G V t T G 9 j Y X R p b 2 4 + P F N 0 Y W J s Z U V u d H J p Z X M g L z 4 8 L 0 l 0 Z W 0 + P E l 0 Z W 0 + P E l 0 Z W 1 M b 2 N h d G l v b j 4 8 S X R l b V R 5 c G U + R m 9 y b X V s Y T w v S X R l b V R 5 c G U + P E l 0 Z W 1 Q Y X R o P l N l Y 3 R p b 2 4 x L 1 J l Z 2 l v b n M v S C V D M y V C N m h l c i U y M G d l c 3 R 1 Z n R l J T I w S G V h Z G V y P C 9 J d G V t U G F 0 a D 4 8 L 0 l 0 Z W 1 M b 2 N h d G l v b j 4 8 U 3 R h Y m x l R W 5 0 c m l l c y A v P j w v S X R l b T 4 8 S X R l b T 4 8 S X R l b U x v Y 2 F 0 a W 9 u P j x J d G V t V H l w Z T 5 G b 3 J t d W x h P C 9 J d G V t V H l w Z T 4 8 S X R l b V B h d G g + U 2 V j d G l v b j E v U m V n a W 9 u c y 9 H Z S V D M y V B N G 5 k Z X J 0 Z X I l M j B U e X A 8 L 0 l 0 Z W 1 Q Y X R o P j w v S X R l b U x v Y 2 F 0 a W 9 u P j x T d G F i b G V F b n R y a W V z I C 8 + P C 9 J d G V t P j x J d G V t P j x J d G V t T G 9 j Y X R p b 2 4 + P E l 0 Z W 1 U e X B l P k Z v c m 1 1 b G E 8 L 0 l 0 Z W 1 U e X B l P j x J d G V t U G F 0 a D 5 T Z W N 0 a W 9 u M S 9 T Z X J 2 a W N l J T J C Q 2 F s b H M v U X V l b G x l P C 9 J d G V t U G F 0 a D 4 8 L 0 l 0 Z W 1 M b 2 N h d G l v b j 4 8 U 3 R h Y m x l R W 5 0 c m l l c y A v P j w v S X R l b T 4 8 S X R l b T 4 8 S X R l b U x v Y 2 F 0 a W 9 u P j x J d G V t V H l w Z T 5 G b 3 J t d W x h P C 9 J d G V t V H l w Z T 4 8 S X R l b V B h d G g + U 2 V j d G l v b j E v U 2 V y d m l j Z S U y Q k N h b G x z L 0 g l Q z M l Q j Z o Z X I l M j B n Z X N 0 d W Z 0 Z S U y M E h l Y W R l c j w v S X R l b V B h d G g + P C 9 J d G V t T G 9 j Y X R p b 2 4 + P F N 0 Y W J s Z U V u d H J p Z X M g L z 4 8 L 0 l 0 Z W 0 + P E l 0 Z W 0 + P E l 0 Z W 1 M b 2 N h d G l v b j 4 8 S X R l b V R 5 c G U + R m 9 y b X V s Y T w v S X R l b V R 5 c G U + P E l 0 Z W 1 Q Y X R o P l N l Y 3 R p b 2 4 x L 1 N l c n Z p Y 2 U l M k J D Y W x s c y 9 H Z S V D M y V B N G 5 k Z X J 0 Z X I l M j B U e X A 8 L 0 l 0 Z W 1 Q Y X R o P j w v S X R l b U x v Y 2 F 0 a W 9 u P j x T d G F i b G V F b n R y a W V z I C 8 + P C 9 J d G V t P j x J d G V t P j x J d G V t T G 9 j Y X R p b 2 4 + P E l 0 Z W 1 U e X B l P k Z v c m 1 1 b G E 8 L 0 l 0 Z W 1 U e X B l P j x J d G V t U G F 0 a D 5 T Z W N 0 a W 9 u M S 9 T Z X J 2 a W N l J T J C Q 2 F s b H M v S G l u e n V n Z W Y l Q z M l Q k N n d G U l M j B i Z W 5 1 d H p l c m R l Z m l u a W V y d G U l M j B T c G F s d G U 8 L 0 l 0 Z W 1 Q Y X R o P j w v S X R l b U x v Y 2 F 0 a W 9 u P j x T d G F i b G V F b n R y a W V z I C 8 + P C 9 J d G V t P j x J d G V t P j x J d G V t T G 9 j Y X R p b 2 4 + P E l 0 Z W 1 U e X B l P k Z v c m 1 1 b G E 8 L 0 l 0 Z W 1 U e X B l P j x J d G V t U G F 0 a D 5 T Z W N 0 a W 9 u M S 9 T Z X J 2 a W N l J T J C Q 2 F s b H M v U 3 B h b H R l J T I w b m F j a C U y M F R y Z W 5 u e m V p Y 2 h l b i U y M H R l a W x l b j w v S X R l b V B h d G g + P C 9 J d G V t T G 9 j Y X R p b 2 4 + P F N 0 Y W J s Z U V u d H J p Z X M g L z 4 8 L 0 l 0 Z W 0 + P E l 0 Z W 0 + P E l 0 Z W 1 M b 2 N h d G l v b j 4 8 S X R l b V R 5 c G U + R m 9 y b X V s Y T w v S X R l b V R 5 c G U + P E l 0 Z W 1 Q Y X R o P l N l Y 3 R p b 2 4 x L 1 N l c n Z p Y 2 U l M k J D Y W x s c y 9 H Z S V D M y V B N G 5 k Z X J 0 Z X I l M j B U e X A x P C 9 J d G V t U G F 0 a D 4 8 L 0 l 0 Z W 1 M b 2 N h d G l v b j 4 8 U 3 R h Y m x l R W 5 0 c m l l c y A v P j w v S X R l b T 4 8 S X R l b T 4 8 S X R l b U x v Y 2 F 0 a W 9 u P j x J d G V t V H l w Z T 5 G b 3 J t d W x h P C 9 J d G V t V H l w Z T 4 8 S X R l b V B h d G g + U 2 V j d G l v b j E v U 2 V y d m l j Z S U y Q k N h b G x z L 0 V u d G Z l c m 5 0 Z S U y M F N w Y W x 0 Z W 4 8 L 0 l 0 Z W 1 Q Y X R o P j w v S X R l b U x v Y 2 F 0 a W 9 u P j x T d G F i b G V F b n R y a W V z I C 8 + P C 9 J d G V t P j x J d G V t P j x J d G V t T G 9 j Y X R p b 2 4 + P E l 0 Z W 1 U e X B l P k Z v c m 1 1 b G E 8 L 0 l 0 Z W 1 U e X B l P j x J d G V t U G F 0 a D 5 T Z W N 0 a W 9 u M S 9 T Z X J 2 a W N l J T J C Q 2 F s b H M v R G V y J T I w V G V 4 d C U y M H Z v c i U y M G R l b S U y M F R y Z W 5 u e m V p Y 2 h l b i U y M H d 1 c m R l J T I w Z W l u Z 2 V m J U M z J U J D Z 3 Q u P C 9 J d G V t U G F 0 a D 4 8 L 0 l 0 Z W 1 M b 2 N h d G l v b j 4 8 U 3 R h Y m x l R W 5 0 c m l l c y A v P j w v S X R l b T 4 8 S X R l b T 4 8 S X R l b U x v Y 2 F 0 a W 9 u P j x J d G V t V H l w Z T 5 G b 3 J t d W x h P C 9 J d G V t V H l w Z T 4 8 S X R l b V B h d G g + U 2 V j d G l v b j E v U 2 V y d m l j Z S U y Q k N h b G x z L 1 V t Y m V u Y W 5 u d G U l M j B T c G F s d G V u P C 9 J d G V t U G F 0 a D 4 8 L 0 l 0 Z W 1 M b 2 N h d G l v b j 4 8 U 3 R h Y m x l R W 5 0 c m l l c y A v P j w v S X R l b T 4 8 S X R l b T 4 8 S X R l b U x v Y 2 F 0 a W 9 u P j x J d G V t V H l w Z T 5 G b 3 J t d W x h P C 9 J d G V t V H l w Z T 4 8 S X R l b V B h d G g + U 2 V j d G l v b j E v U 2 V y d m l j Z S U y Q k N h b G x z L 1 N w Y W x 0 Z S U y M G 5 h Y 2 g l M j B U c m V u b n p l a W N o Z W 4 l M j B 0 Z W l s Z W 4 x P C 9 J d G V t U G F 0 a D 4 8 L 0 l 0 Z W 1 M b 2 N h d G l v b j 4 8 U 3 R h Y m x l R W 5 0 c m l l c y A v P j w v S X R l b T 4 8 S X R l b T 4 8 S X R l b U x v Y 2 F 0 a W 9 u P j x J d G V t V H l w Z T 5 G b 3 J t d W x h P C 9 J d G V t V H l w Z T 4 8 S X R l b V B h d G g + U 2 V j d G l v b j E v U 2 V y d m l j Z S U y Q k N h b G x z L 0 d l J U M z J U E 0 b m R l c n R l c i U y M F R 5 c D I 8 L 0 l 0 Z W 1 Q Y X R o P j w v S X R l b U x v Y 2 F 0 a W 9 u P j x T d G F i b G V F b n R y a W V z I C 8 + P C 9 J d G V t P j x J d G V t P j x J d G V t T G 9 j Y X R p b 2 4 + P E l 0 Z W 1 U e X B l P k Z v c m 1 1 b G E 8 L 0 l 0 Z W 1 U e X B l P j x J d G V t U G F 0 a D 5 T Z W N 0 a W 9 u M S 9 T Z X J 2 a W N l J T J C Q 2 F s b H M v V W 1 i Z W 5 h b m 5 0 Z S U y M F N w Y W x 0 Z W 4 x P C 9 J d G V t U G F 0 a D 4 8 L 0 l 0 Z W 1 M b 2 N h d G l v b j 4 8 U 3 R h Y m x l R W 5 0 c m l l c y A v P j w v S X R l b T 4 8 S X R l b T 4 8 S X R l b U x v Y 2 F 0 a W 9 u P j x J d G V t V H l w Z T 5 G b 3 J t d W x h P C 9 J d G V t V H l w Z T 4 8 S X R l b V B h d G g + U 2 V j d G l v b j E v U 2 V y d m l j Z S U y Q k N h b G x z L 0 h p b n p 1 Z 2 V m J U M z J U J D Z 3 R l J T I w Y m V u d X R 6 Z X J k Z W Z p b m l l c n R l J T I w U 3 B h b H R l M T w v S X R l b V B h d G g + P C 9 J d G V t T G 9 j Y X R p b 2 4 + P F N 0 Y W J s Z U V u d H J p Z X M g L z 4 8 L 0 l 0 Z W 0 + P E l 0 Z W 0 + P E l 0 Z W 1 M b 2 N h d G l v b j 4 8 S X R l b V R 5 c G U + R m 9 y b X V s Y T w v S X R l b V R 5 c G U + P E l 0 Z W 1 Q Y X R o P l N l Y 3 R p b 2 4 x L 1 N l c n Z p Y 2 U l M k J D Y W x s c y 9 F b n R m Z X J u d G U l M j B T c G F s d G V u M T w v S X R l b V B h d G g + P C 9 J d G V t T G 9 j Y X R p b 2 4 + P F N 0 Y W J s Z U V u d H J p Z X M g L z 4 8 L 0 l 0 Z W 0 + P E l 0 Z W 0 + P E l 0 Z W 1 M b 2 N h d G l v b j 4 8 S X R l b V R 5 c G U + R m 9 y b X V s Y T w v S X R l b V R 5 c G U + P E l 0 Z W 1 Q Y X R o P l N l Y 3 R p b 2 4 x L 1 N l c n Z p Y 2 U l M k J D Y W x s c y 9 O Z X U l M j B h b m d l b 3 J k b m V 0 Z S U y M F N w Y W x 0 Z W 4 8 L 0 l 0 Z W 1 Q Y X R o P j w v S X R l b U x v Y 2 F 0 a W 9 u P j x T d G F i b G V F b n R y a W V z I C 8 + P C 9 J d G V t P j x J d G V t P j x J d G V t T G 9 j Y X R p b 2 4 + P E l 0 Z W 1 U e X B l P k Z v c m 1 1 b G E 8 L 0 l 0 Z W 1 U e X B l P j x J d G V t U G F 0 a D 5 T Z W N 0 a W 9 u M S 9 T Z X J 2 a W N l J T J C Q 2 F s b H M v R 2 U l Q z M l Q T R u Z G V y d G V y J T I w V H l w M 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T b G l j Z X J U Y W J s 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1 l Y X N 1 c m U g J n F 1 b 3 Q 7 X S I g L z 4 8 R W 5 0 c n k g V H l w Z T 0 i R m l s b E N v b H V t b l R 5 c G V z I i B W Y W x 1 Z T 0 i c 0 J n P T 0 i I C 8 + P E V u d H J 5 I F R 5 c G U 9 I k Z p b G x M Y X N 0 V X B k Y X R l Z C I g V m F s d W U 9 I m Q y M D I y L T A x L T E 3 V D E z O j U 4 O j M 5 L j A y N T Y 1 M D h a I i A v P j x F b n R y e S B U e X B l P S J G a W x s R X J y b 3 J D b 3 V u d C I g V m F s d W U 9 I m w w I i A v P j x F b n R y e S B U e X B l P S J G a W x s R X J y b 3 J D b 2 R l I i B W Y W x 1 Z T 0 i c 1 V u a 2 5 v d 2 4 i I C 8 + P E V u d H J 5 I F R 5 c G U 9 I k Z p b G x D b 3 V u d C I g V m F s d W U 9 I m w z I i A v P j x F b n R y e S B U e X B l P S J B Z G R l Z F R v R G F 0 Y U 1 v Z G V s I i B W Y W x 1 Z T 0 i b D E i I C 8 + P E V u d H J 5 I F R 5 c G U 9 I l F 1 Z X J 5 S U Q i I F Z h b H V l P S J z O D E 4 M D N k O T c t Z D M 0 N y 0 0 M 2 Q 5 L T h l M j Y t Y T F h N T F k N T E z Z m Y y I i A v P j x F b n R y e S B U e X B l P S J S Z W x h d G l v b n N o a X B J b m Z v Q 2 9 u d G F p b m V y I i B W Y W x 1 Z T 0 i c 3 s m c X V v d D t j b 2 x 1 b W 5 D b 3 V u d C Z x d W 9 0 O z o x L C Z x d W 9 0 O 2 t l e U N v b H V t b k 5 h b W V z J n F 1 b 3 Q 7 O l t d L C Z x d W 9 0 O 3 F 1 Z X J 5 U m V s Y X R p b 2 5 z a G l w c y Z x d W 9 0 O z p b X S w m c X V v d D t j b 2 x 1 b W 5 J Z G V u d G l 0 a W V z J n F 1 b 3 Q 7 O l s m c X V v d D t T Z W N 0 a W 9 u M S 9 T b G l j Z X J U Y W J s Z S 9 H Z c O k b m R l c n R l c i B U e X A u e 0 1 l Y X N 1 c m U g L D B 9 J n F 1 b 3 Q 7 X S w m c X V v d D t D b 2 x 1 b W 5 D b 3 V u d C Z x d W 9 0 O z o x L C Z x d W 9 0 O 0 t l e U N v b H V t b k 5 h b W V z J n F 1 b 3 Q 7 O l t d L C Z x d W 9 0 O 0 N v b H V t b k l k Z W 5 0 a X R p Z X M m c X V v d D s 6 W y Z x d W 9 0 O 1 N l Y 3 R p b 2 4 x L 1 N s a W N l c l R h Y m x l L 0 d l w 6 R u Z G V y d G V y I F R 5 c C 5 7 T W V h c 3 V y Z S A s M H 0 m c X V v d D t d L C Z x d W 9 0 O 1 J l b G F 0 a W 9 u c 2 h p c E l u Z m 8 m c X V v d D s 6 W 1 1 9 I i A v P j w v U 3 R h Y m x l R W 5 0 c m l l c z 4 8 L 0 l 0 Z W 0 + P E l 0 Z W 0 + P E l 0 Z W 1 M b 2 N h d G l v b j 4 8 S X R l b V R 5 c G U + R m 9 y b X V s Y T w v S X R l b V R 5 c G U + P E l 0 Z W 1 Q Y X R o P l N l Y 3 R p b 2 4 x L 1 N s a W N l c l R h Y m x l L 1 F 1 Z W x s Z T w v S X R l b V B h d G g + P C 9 J d G V t T G 9 j Y X R p b 2 4 + P F N 0 Y W J s Z U V u d H J p Z X M g L z 4 8 L 0 l 0 Z W 0 + P E l 0 Z W 0 + P E l 0 Z W 1 M b 2 N h d G l v b j 4 8 S X R l b V R 5 c G U + R m 9 y b X V s Y T w v S X R l b V R 5 c G U + P E l 0 Z W 1 Q Y X R o P l N l Y 3 R p b 2 4 x L 1 N s a W N l c l R h Y m x l L 0 d l J U M z J U E 0 b m R l c n R l c i U y M F R 5 c D w v S X R l b V B h d G g + P C 9 J d G V t T G 9 j Y X R p b 2 4 + P F N 0 Y W J s Z U V u d H J p Z X M g L z 4 8 L 0 l 0 Z W 0 + P C 9 J d G V t c z 4 8 L 0 x v Y 2 F s U G F j a 2 F n Z U 1 l d G F k Y X R h R m l s Z T 4 W A A A A U E s F B g A A A A A A A A A A A A A A A A A A A A A A A C Y B A A A B A A A A 0 I y d 3 w E V 0 R G M e g D A T 8 K X 6 w E A A A C p S u f g 3 t h e T 5 3 Y m z b 6 o c O m A A A A A A I A A A A A A B B m A A A A A Q A A I A A A A P E 8 J 2 6 D a i p Y J 4 g k m D v s t y z c 8 8 s 5 T 1 m V k 0 q v 7 v G m L 8 t W A A A A A A 6 A A A A A A g A A I A A A A A Q 5 t v 9 I D 5 W T g 4 P L e v Y 6 0 V V k n g Z u I Y f E z N 4 t v T g M X c m 0 U A A A A A / f L 3 k Y j Z 6 W C z S + t V b 3 + W V 9 T c T t F g 8 l D h X L 8 q 6 / y 5 0 e G t F u n E 3 x 4 C 7 H D x P s l l w a x C z 6 j y d J v j O c 3 q R I z / 0 M V R 7 F w m S n A b a v W 9 i y F V L l q k / h Q A A A A C E E 8 F 0 m 0 v 6 h g N v 4 k d i c 6 + W z w 3 e 6 m f N + 6 K 0 N c X m 8 2 g L D c C E A C 7 S 1 U i 1 H 4 0 R 1 x / p Q 9 c g o z h D T n I 7 E H g 4 R o 1 g k j N o = < / D a t a M a s h u p > 
</file>

<file path=customXml/item58.xml>��< ? x m l   v e r s i o n = " 1 . 0 "   e n c o d i n g = " U T F - 1 6 " ? > < G e m i n i   x m l n s = " h t t p : / / g e m i n i / p i v o t c u s t o m i z a t i o n / 8 9 f 7 2 7 5 a - c 8 d a - 4 4 7 3 - 9 3 2 8 - c 5 1 5 a e 9 d 0 8 f 4 " > < 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C a l c u l a t e d F i e l d s > < S A H o s t H a s h > 0 < / S A H o s t H a s h > < G e m i n i F i e l d L i s t V i s i b l e > T r u e < / G e m i n i F i e l d L i s t V i s i b l e > < / S e t t i n g s > ] ] > < / C u s t o m C o n t e n t > < / G e m i n i > 
</file>

<file path=customXml/item59.xml>��< ? x m l   v e r s i o n = " 1 . 0 "   e n c o d i n g = " U T F - 1 6 " ? > < G e m i n i   x m l n s = " h t t p : / / g e m i n i / p i v o t c u s t o m i z a t i o n / b 8 6 c 3 5 4 1 - 0 0 a 6 - 4 3 a 8 - b 6 1 2 - b 6 9 3 d 9 c 8 1 0 6 0 " > < 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 T r u e < / V i s i b l e > < / i t e m > < i t e m > < M e a s u r e N a m e > O r d e r s   P e r   D a y < / M e a s u r e N a m e > < D i s p l a y N a m e > O r d e r s   P e r   D a y < / D i s p l a y N a m e > < V i s i b l e > T r u e 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 T r u e < / V i s i b l e > < / i t e m > < i t e m > < M e a s u r e N a m e > Q 4   S e r v i c e   C a l l s   % < / M e a s u r e N a m e > < D i s p l a y N a m e > Q 4   S e r v i c e   C a l l s   % < / D i s p l a y N a m e > < V i s i b l e > T r u e 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6.xml>��< ? x m l   v e r s i o n = " 1 . 0 "   e n c o d i n g = " U T F - 1 6 " ? > < G e m i n i   x m l n s = " h t t p : / / g e m i n i / p i v o t c u s t o m i z a t i o n / C l i e n t W i n d o w X M L " > < C u s t o m C o n t e n t > < ! [ C D A T A [ S l i c e r T a b l e 2 _ b 8 8 8 8 a e 2 - f e 0 0 - 4 c 4 e - b 7 8 8 - 0 d b 4 0 3 9 7 e a b b ] ] > < / C u s t o m C o n t e n t > < / G e m i n i > 
</file>

<file path=customXml/item60.xml>��< ? x m l   v e r s i o n = " 1 . 0 "   e n c o d i n g = " U T F - 1 6 " ? > < G e m i n i   x m l n s = " h t t p : / / g e m i n i / p i v o t c u s t o m i z a t i o n / T a b l e X M L _ R e g i o n s _ f c 1 3 a f 3 4 - c 2 4 2 - 4 c 4 b - 8 b 2 b - a 0 9 e 3 e 0 2 9 9 3 b " > < C u s t o m C o n t e n t > < ! [ C D A T A [ < T a b l e W i d g e t G r i d S e r i a l i z a t i o n   x m l n s : x s i = " h t t p : / / w w w . w 3 . o r g / 2 0 0 1 / X M L S c h e m a - i n s t a n c e "   x m l n s : x s d = " h t t p : / / w w w . w 3 . o r g / 2 0 0 1 / X M L S c h e m a " > < C o l u m n S u g g e s t e d T y p e   / > < C o l u m n F o r m a t   / > < C o l u m n A c c u r a c y   / > < C o l u m n C u r r e n c y S y m b o l   / > < C o l u m n P o s i t i v e P a t t e r n   / > < C o l u m n N e g a t i v e P a t t e r n   / > < C o l u m n W i d t h s > < i t e m > < k e y > < s t r i n g > I D < / s t r i n g > < / k e y > < v a l u e > < i n t > 4 9 < / i n t > < / v a l u e > < / i t e m > < i t e m > < k e y > < s t r i n g > N a m e < / s t r i n g > < / k e y > < v a l u e > < i n t > 1 2 2 < / i n t > < / v a l u e > < / i t e m > < / C o l u m n W i d t h s > < C o l u m n D i s p l a y I n d e x > < i t e m > < k e y > < s t r i n g > I D 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T a b l e X M L _ S l i c e r T a b l e 2 _ c 7 8 4 9 b 3 e - 4 a 9 0 - 4 9 7 3 - 9 c b e - d 2 b 2 c 6 8 c 2 4 3 0 " > < C u s t o m C o n t e n t > < ! [ C D A T A [ < T a b l e W i d g e t G r i d S e r i a l i z a t i o n   x m l n s : x s i = " h t t p : / / w w w . w 3 . o r g / 2 0 0 1 / X M L S c h e m a - i n s t a n c e "   x m l n s : x s d = " h t t p : / / w w w . w 3 . o r g / 2 0 0 1 / X M L S c h e m a " > < C o l u m n S u g g e s t e d T y p e   / > < C o l u m n F o r m a t   / > < C o l u m n A c c u r a c y   / > < C o l u m n C u r r e n c y S y m b o l   / > < C o l u m n P o s i t i v e P a t t e r n   / > < C o l u m n N e g a t i v e P a t t e r n   / > < C o l u m n W i d t h s > < i t e m > < k e y > < s t r i n g > M e a s u r e < / s t r i n g > < / k e y > < v a l u e > < i n t > 9 0 < / i n t > < / v a l u e > < / i t e m > < / C o l u m n W i d t h s > < C o l u m n D i s p l a y I n d e x > < i t e m > < k e y > < s t r i n g > M e a s u r e < / s t r i n g > < / k e y > < v a l u e > < i n t > 0 < / 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6 f 9 3 b 2 1 2 - 3 d 3 a - 4 6 c 2 - b d 4 5 - 0 2 c 7 0 1 f 9 7 6 7 4 " > < 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 T r u e < / V i s i b l e > < / i t e m > < / C a l c u l a t e d F i e l d s > < S A H o s t H a s h > 0 < / S A H o s t H a s h > < G e m i n i F i e l d L i s t V i s i b l e > T r u e < / G e m i n i F i e l d L i s t V i s i b l e > < / S e t t i n g s > ] ] > < / C u s t o m C o n t e n t > < / G e m i n i > 
</file>

<file path=customXml/item8.xml>��< ? x m l   v e r s i o n = " 1 . 0 "   e n c o d i n g = " U T F - 1 6 " ? > < G e m i n i   x m l n s = " h t t p : / / g e m i n i / p i v o t c u s t o m i z a t i o n / 9 c 9 9 4 8 4 c - 4 7 a d - 4 7 7 f - 9 6 a 3 - d f 1 d a 4 9 2 2 1 f 2 " > < 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 T r u e < / V i s i b l e > < / i t e m > < i t e m > < M e a s u r e N a m e > S e r v i c e   C a l l s   B y   S t a t e   R a n k < / M e a s u r e N a m e > < D i s p l a y N a m e > S e r v i c e   C a l l s   B y   S t a t e   R a n k < / D i s p l a y N a m e > < V i s i b l e > F a l s e < / V i s i b l e > < / i t e m > < / C a l c u l a t e d F i e l d s > < S A H o s t H a s h > 0 < / S A H o s t H a s h > < G e m i n i F i e l d L i s t V i s i b l e > T r u e < / G e m i n i F i e l d L i s t V i s i b l e > < / S e t t i n g s > ] ] > < / C u s t o m C o n t e n t > < / G e m i n i > 
</file>

<file path=customXml/item9.xml>��< ? x m l   v e r s i o n = " 1 . 0 "   e n c o d i n g = " U T F - 1 6 " ? > < G e m i n i   x m l n s = " h t t p : / / g e m i n i / p i v o t c u s t o m i z a t i o n / T a b l e X M L _ C u s t o m e r s _ d f 2 0 a 4 2 b - b 8 0 4 - 4 8 b b - 8 f 2 0 - b f 5 0 7 0 f c a 0 9 3 " > < C u s t o m C o n t e n t > < ! [ C D A T A [ < T a b l e W i d g e t G r i d S e r i a l i z a t i o n   x m l n s : x s i = " h t t p : / / w w w . w 3 . o r g / 2 0 0 1 / X M L S c h e m a - i n s t a n c e "   x m l n s : x s d = " h t t p : / / w w w . w 3 . o r g / 2 0 0 1 / X M L S c h e m a " > < C o l u m n S u g g e s t e d T y p e   / > < C o l u m n F o r m a t   / > < C o l u m n A c c u r a c y   / > < C o l u m n C u r r e n c y S y m b o l   / > < C o l u m n P o s i t i v e P a t t e r n   / > < C o l u m n N e g a t i v e P a t t e r n   / > < C o l u m n W i d t h s > < i t e m > < k e y > < s t r i n g > C u s t o m e r I D < / s t r i n g > < / k e y > < v a l u e > < i n t > 1 0 9 < / i n t > < / v a l u e > < / i t e m > < i t e m > < k e y > < s t r i n g > F i r s t N a m e < / s t r i n g > < / k e y > < v a l u e > < i n t > 1 0 0 < / i n t > < / v a l u e > < / i t e m > < i t e m > < k e y > < s t r i n g > L a s t N a m e < / s t r i n g > < / k e y > < v a l u e > < i n t > 9 7 < / i n t > < / v a l u e > < / i t e m > < i t e m > < k e y > < s t r i n g > L o y a l t y C l u b M e m b e r < / s t r i n g > < / k e y > < v a l u e > < i n t > 1 6 1 < / i n t > < / v a l u e > < / i t e m > < i t e m > < k e y > < s t r i n g > S t a t e I D < / s t r i n g > < / k e y > < v a l u e > < i n t > 8 1 < / i n t > < / v a l u e > < / i t e m > < i t e m > < k e y > < s t r i n g > C u s t o m e r   N a m e < / s t r i n g > < / k e y > < v a l u e > < i n t > 1 6 0 < / i n t > < / v a l u e > < / i t e m > < / C o l u m n W i d t h s > < C o l u m n D i s p l a y I n d e x > < i t e m > < k e y > < s t r i n g > C u s t o m e r I D < / s t r i n g > < / k e y > < v a l u e > < i n t > 0 < / i n t > < / v a l u e > < / i t e m > < i t e m > < k e y > < s t r i n g > F i r s t N a m e < / s t r i n g > < / k e y > < v a l u e > < i n t > 1 < / i n t > < / v a l u e > < / i t e m > < i t e m > < k e y > < s t r i n g > L a s t N a m e < / s t r i n g > < / k e y > < v a l u e > < i n t > 2 < / i n t > < / v a l u e > < / i t e m > < i t e m > < k e y > < s t r i n g > L o y a l t y C l u b M e m b e r < / s t r i n g > < / k e y > < v a l u e > < i n t > 3 < / i n t > < / v a l u e > < / i t e m > < i t e m > < k e y > < s t r i n g > S t a t e I D < / s t r i n g > < / k e y > < v a l u e > < i n t > 4 < / i n t > < / v a l u e > < / i t e m > < i t e m > < k e y > < s t r i n g > C u s t o m e r   N a m e < / s t r i n g > < / k e y > < v a l u e > < i n t > 5 < / i n t > < / v a l u e > < / i t e m > < / C o l u m n D i s p l a y I n d e x > < C o l u m n F r o z e n   / > < C o l u m n C h e c k e d   / > < C o l u m n F i l t e r > < i t e m > < k e y > < s t r i n g > C u s t o m e r I D < / s t r i n g > < / k e y > < v a l u e > < F i l t e r E x p r e s s i o n   x s i : n i l = " t r u e "   / > < / v a l u e > < / i t e m > < / C o l u m n F i l t e r > < S e l e c t i o n F i l t e r > < i t e m > < k e y > < s t r i n g > C u s t o m e r I D < / s t r i n g > < / k e y > < v a l u e > < S e l e c t i o n F i l t e r   x s i : n i l = " t r u e "   / > < / v a l u e > < / i t e m > < / S e l e c t i o n F i l t e r > < F i l t e r P a r a m e t e r s > < i t e m > < k e y > < s t r i n g > C u s t o m e r I D < / s t r i n g > < / k e y > < v a l u e > < C o m m a n d P a r a m e t e r s   / > < / v a l u e > < / i t e m > < / F i l t e r P a r a m e t e r s > < I s S o r t D e s c e n d i n g > f a l s e < / I s S o r t D e s c e n d i n g > < / T a b l e W i d g e t G r i d S e r i a l i z a t i o n > ] ] > < / C u s t o m C o n t e n t > < / G e m i n i > 
</file>

<file path=customXml/itemProps1.xml><?xml version="1.0" encoding="utf-8"?>
<ds:datastoreItem xmlns:ds="http://schemas.openxmlformats.org/officeDocument/2006/customXml" ds:itemID="{BB3CAF23-D42B-4B1C-AA6E-81EF89AB10AC}">
  <ds:schemaRefs/>
</ds:datastoreItem>
</file>

<file path=customXml/itemProps10.xml><?xml version="1.0" encoding="utf-8"?>
<ds:datastoreItem xmlns:ds="http://schemas.openxmlformats.org/officeDocument/2006/customXml" ds:itemID="{E2C345F3-0316-42AD-94BC-02D20181A3D7}">
  <ds:schemaRefs/>
</ds:datastoreItem>
</file>

<file path=customXml/itemProps11.xml><?xml version="1.0" encoding="utf-8"?>
<ds:datastoreItem xmlns:ds="http://schemas.openxmlformats.org/officeDocument/2006/customXml" ds:itemID="{E19632BC-9881-4D2E-A689-C0A090ED4132}">
  <ds:schemaRefs/>
</ds:datastoreItem>
</file>

<file path=customXml/itemProps12.xml><?xml version="1.0" encoding="utf-8"?>
<ds:datastoreItem xmlns:ds="http://schemas.openxmlformats.org/officeDocument/2006/customXml" ds:itemID="{36FE2964-094B-4887-92DB-4E2B4F8CEEED}">
  <ds:schemaRefs/>
</ds:datastoreItem>
</file>

<file path=customXml/itemProps13.xml><?xml version="1.0" encoding="utf-8"?>
<ds:datastoreItem xmlns:ds="http://schemas.openxmlformats.org/officeDocument/2006/customXml" ds:itemID="{264C7810-53C3-4598-B1E4-D9BC981CBB75}">
  <ds:schemaRefs/>
</ds:datastoreItem>
</file>

<file path=customXml/itemProps14.xml><?xml version="1.0" encoding="utf-8"?>
<ds:datastoreItem xmlns:ds="http://schemas.openxmlformats.org/officeDocument/2006/customXml" ds:itemID="{55954A85-312E-4FAD-9E06-2AAEA137BADD}">
  <ds:schemaRefs/>
</ds:datastoreItem>
</file>

<file path=customXml/itemProps15.xml><?xml version="1.0" encoding="utf-8"?>
<ds:datastoreItem xmlns:ds="http://schemas.openxmlformats.org/officeDocument/2006/customXml" ds:itemID="{4679D7C8-1B8A-466C-B8E2-59C90FC8EC24}">
  <ds:schemaRefs/>
</ds:datastoreItem>
</file>

<file path=customXml/itemProps16.xml><?xml version="1.0" encoding="utf-8"?>
<ds:datastoreItem xmlns:ds="http://schemas.openxmlformats.org/officeDocument/2006/customXml" ds:itemID="{FB99B47A-9E56-4469-A43F-0AE5C435E00E}">
  <ds:schemaRefs/>
</ds:datastoreItem>
</file>

<file path=customXml/itemProps17.xml><?xml version="1.0" encoding="utf-8"?>
<ds:datastoreItem xmlns:ds="http://schemas.openxmlformats.org/officeDocument/2006/customXml" ds:itemID="{778861E0-E21E-436E-85BE-85577C81C35F}">
  <ds:schemaRefs/>
</ds:datastoreItem>
</file>

<file path=customXml/itemProps18.xml><?xml version="1.0" encoding="utf-8"?>
<ds:datastoreItem xmlns:ds="http://schemas.openxmlformats.org/officeDocument/2006/customXml" ds:itemID="{873EB99A-0916-4AD7-AA06-BCB9790D3601}">
  <ds:schemaRefs/>
</ds:datastoreItem>
</file>

<file path=customXml/itemProps19.xml><?xml version="1.0" encoding="utf-8"?>
<ds:datastoreItem xmlns:ds="http://schemas.openxmlformats.org/officeDocument/2006/customXml" ds:itemID="{E3B4829E-ABD5-4508-8DB9-C6B86C9A58F0}">
  <ds:schemaRefs/>
</ds:datastoreItem>
</file>

<file path=customXml/itemProps2.xml><?xml version="1.0" encoding="utf-8"?>
<ds:datastoreItem xmlns:ds="http://schemas.openxmlformats.org/officeDocument/2006/customXml" ds:itemID="{F032422E-3071-4B9A-8D17-308A14DE894B}">
  <ds:schemaRefs/>
</ds:datastoreItem>
</file>

<file path=customXml/itemProps20.xml><?xml version="1.0" encoding="utf-8"?>
<ds:datastoreItem xmlns:ds="http://schemas.openxmlformats.org/officeDocument/2006/customXml" ds:itemID="{AC234FF8-045E-436C-BF7B-89821FD06670}">
  <ds:schemaRefs/>
</ds:datastoreItem>
</file>

<file path=customXml/itemProps21.xml><?xml version="1.0" encoding="utf-8"?>
<ds:datastoreItem xmlns:ds="http://schemas.openxmlformats.org/officeDocument/2006/customXml" ds:itemID="{6A966EF0-EB64-49AE-8619-7AB7C4D5C0CD}">
  <ds:schemaRefs/>
</ds:datastoreItem>
</file>

<file path=customXml/itemProps22.xml><?xml version="1.0" encoding="utf-8"?>
<ds:datastoreItem xmlns:ds="http://schemas.openxmlformats.org/officeDocument/2006/customXml" ds:itemID="{A403F0BA-BEDF-45E0-BD87-B480FE7D8CCF}">
  <ds:schemaRefs/>
</ds:datastoreItem>
</file>

<file path=customXml/itemProps23.xml><?xml version="1.0" encoding="utf-8"?>
<ds:datastoreItem xmlns:ds="http://schemas.openxmlformats.org/officeDocument/2006/customXml" ds:itemID="{5BF48841-45C5-4CC9-9B83-59A2A284EFEF}">
  <ds:schemaRefs/>
</ds:datastoreItem>
</file>

<file path=customXml/itemProps24.xml><?xml version="1.0" encoding="utf-8"?>
<ds:datastoreItem xmlns:ds="http://schemas.openxmlformats.org/officeDocument/2006/customXml" ds:itemID="{B20F4ACC-3866-4223-8284-D1825FAB0C37}">
  <ds:schemaRefs/>
</ds:datastoreItem>
</file>

<file path=customXml/itemProps25.xml><?xml version="1.0" encoding="utf-8"?>
<ds:datastoreItem xmlns:ds="http://schemas.openxmlformats.org/officeDocument/2006/customXml" ds:itemID="{A27EF12A-A413-4ABF-AF99-B6DD1D7CB24C}">
  <ds:schemaRefs/>
</ds:datastoreItem>
</file>

<file path=customXml/itemProps26.xml><?xml version="1.0" encoding="utf-8"?>
<ds:datastoreItem xmlns:ds="http://schemas.openxmlformats.org/officeDocument/2006/customXml" ds:itemID="{C35F482A-45C8-483A-9369-D93633D785B9}">
  <ds:schemaRefs/>
</ds:datastoreItem>
</file>

<file path=customXml/itemProps27.xml><?xml version="1.0" encoding="utf-8"?>
<ds:datastoreItem xmlns:ds="http://schemas.openxmlformats.org/officeDocument/2006/customXml" ds:itemID="{224B28C3-4302-4459-B4BF-90DED3D02172}">
  <ds:schemaRefs/>
</ds:datastoreItem>
</file>

<file path=customXml/itemProps28.xml><?xml version="1.0" encoding="utf-8"?>
<ds:datastoreItem xmlns:ds="http://schemas.openxmlformats.org/officeDocument/2006/customXml" ds:itemID="{98273603-8FC3-47AF-8D51-8A1A2BA59BC7}">
  <ds:schemaRefs/>
</ds:datastoreItem>
</file>

<file path=customXml/itemProps29.xml><?xml version="1.0" encoding="utf-8"?>
<ds:datastoreItem xmlns:ds="http://schemas.openxmlformats.org/officeDocument/2006/customXml" ds:itemID="{16AA2474-44C4-46C3-8A42-0C0A1959614D}">
  <ds:schemaRefs/>
</ds:datastoreItem>
</file>

<file path=customXml/itemProps3.xml><?xml version="1.0" encoding="utf-8"?>
<ds:datastoreItem xmlns:ds="http://schemas.openxmlformats.org/officeDocument/2006/customXml" ds:itemID="{11081639-8639-4D64-A4B3-4FFDD3CE4238}">
  <ds:schemaRefs/>
</ds:datastoreItem>
</file>

<file path=customXml/itemProps30.xml><?xml version="1.0" encoding="utf-8"?>
<ds:datastoreItem xmlns:ds="http://schemas.openxmlformats.org/officeDocument/2006/customXml" ds:itemID="{EDA612A3-8F78-48EE-9007-322277FB94E3}">
  <ds:schemaRefs/>
</ds:datastoreItem>
</file>

<file path=customXml/itemProps31.xml><?xml version="1.0" encoding="utf-8"?>
<ds:datastoreItem xmlns:ds="http://schemas.openxmlformats.org/officeDocument/2006/customXml" ds:itemID="{7CF32CD2-FA16-4EF2-B837-96D481572C0D}">
  <ds:schemaRefs/>
</ds:datastoreItem>
</file>

<file path=customXml/itemProps32.xml><?xml version="1.0" encoding="utf-8"?>
<ds:datastoreItem xmlns:ds="http://schemas.openxmlformats.org/officeDocument/2006/customXml" ds:itemID="{31DBB080-2048-416C-9D49-260E65751D1F}">
  <ds:schemaRefs/>
</ds:datastoreItem>
</file>

<file path=customXml/itemProps33.xml><?xml version="1.0" encoding="utf-8"?>
<ds:datastoreItem xmlns:ds="http://schemas.openxmlformats.org/officeDocument/2006/customXml" ds:itemID="{BB2B2E72-2BD9-48D1-9331-A01E76BA37EB}">
  <ds:schemaRefs/>
</ds:datastoreItem>
</file>

<file path=customXml/itemProps34.xml><?xml version="1.0" encoding="utf-8"?>
<ds:datastoreItem xmlns:ds="http://schemas.openxmlformats.org/officeDocument/2006/customXml" ds:itemID="{CFC27ACD-2D7C-4DBC-8D78-28740D972DD6}">
  <ds:schemaRefs/>
</ds:datastoreItem>
</file>

<file path=customXml/itemProps35.xml><?xml version="1.0" encoding="utf-8"?>
<ds:datastoreItem xmlns:ds="http://schemas.openxmlformats.org/officeDocument/2006/customXml" ds:itemID="{E6D926A7-5962-44B3-9DBB-5B1A75E926EE}">
  <ds:schemaRefs/>
</ds:datastoreItem>
</file>

<file path=customXml/itemProps36.xml><?xml version="1.0" encoding="utf-8"?>
<ds:datastoreItem xmlns:ds="http://schemas.openxmlformats.org/officeDocument/2006/customXml" ds:itemID="{837C388E-2DEF-4239-BA76-DA3F469A74FA}">
  <ds:schemaRefs/>
</ds:datastoreItem>
</file>

<file path=customXml/itemProps37.xml><?xml version="1.0" encoding="utf-8"?>
<ds:datastoreItem xmlns:ds="http://schemas.openxmlformats.org/officeDocument/2006/customXml" ds:itemID="{A2420EAE-71C8-4D93-81E8-0AE51B4756B5}">
  <ds:schemaRefs/>
</ds:datastoreItem>
</file>

<file path=customXml/itemProps38.xml><?xml version="1.0" encoding="utf-8"?>
<ds:datastoreItem xmlns:ds="http://schemas.openxmlformats.org/officeDocument/2006/customXml" ds:itemID="{2464655C-5161-433E-A0E6-E7723E93AC33}">
  <ds:schemaRefs/>
</ds:datastoreItem>
</file>

<file path=customXml/itemProps39.xml><?xml version="1.0" encoding="utf-8"?>
<ds:datastoreItem xmlns:ds="http://schemas.openxmlformats.org/officeDocument/2006/customXml" ds:itemID="{6E9B9349-8FDE-4601-A837-F5BB24C7ACBF}">
  <ds:schemaRefs/>
</ds:datastoreItem>
</file>

<file path=customXml/itemProps4.xml><?xml version="1.0" encoding="utf-8"?>
<ds:datastoreItem xmlns:ds="http://schemas.openxmlformats.org/officeDocument/2006/customXml" ds:itemID="{0C944339-D068-451A-B233-2D19D8138824}">
  <ds:schemaRefs/>
</ds:datastoreItem>
</file>

<file path=customXml/itemProps40.xml><?xml version="1.0" encoding="utf-8"?>
<ds:datastoreItem xmlns:ds="http://schemas.openxmlformats.org/officeDocument/2006/customXml" ds:itemID="{F7EB349D-08FC-4E35-B4C9-B6DD1CCDB7A9}">
  <ds:schemaRefs/>
</ds:datastoreItem>
</file>

<file path=customXml/itemProps41.xml><?xml version="1.0" encoding="utf-8"?>
<ds:datastoreItem xmlns:ds="http://schemas.openxmlformats.org/officeDocument/2006/customXml" ds:itemID="{888B48D8-C7AB-4942-87D8-05F3E38A5D82}">
  <ds:schemaRefs/>
</ds:datastoreItem>
</file>

<file path=customXml/itemProps42.xml><?xml version="1.0" encoding="utf-8"?>
<ds:datastoreItem xmlns:ds="http://schemas.openxmlformats.org/officeDocument/2006/customXml" ds:itemID="{EAD2B1D8-4999-494E-B2C9-A1B89D981628}">
  <ds:schemaRefs/>
</ds:datastoreItem>
</file>

<file path=customXml/itemProps43.xml><?xml version="1.0" encoding="utf-8"?>
<ds:datastoreItem xmlns:ds="http://schemas.openxmlformats.org/officeDocument/2006/customXml" ds:itemID="{EE60FBF4-41E9-42CF-A6FD-8BAE7725727A}">
  <ds:schemaRefs/>
</ds:datastoreItem>
</file>

<file path=customXml/itemProps44.xml><?xml version="1.0" encoding="utf-8"?>
<ds:datastoreItem xmlns:ds="http://schemas.openxmlformats.org/officeDocument/2006/customXml" ds:itemID="{848C1A7F-FD9F-41F8-832E-273244AE3623}">
  <ds:schemaRefs/>
</ds:datastoreItem>
</file>

<file path=customXml/itemProps45.xml><?xml version="1.0" encoding="utf-8"?>
<ds:datastoreItem xmlns:ds="http://schemas.openxmlformats.org/officeDocument/2006/customXml" ds:itemID="{B3D4B034-D9F2-47F3-8B25-A46BDC025EC4}">
  <ds:schemaRefs/>
</ds:datastoreItem>
</file>

<file path=customXml/itemProps46.xml><?xml version="1.0" encoding="utf-8"?>
<ds:datastoreItem xmlns:ds="http://schemas.openxmlformats.org/officeDocument/2006/customXml" ds:itemID="{3900CABA-2D89-4EAA-89AA-49B6BB6AF08D}">
  <ds:schemaRefs/>
</ds:datastoreItem>
</file>

<file path=customXml/itemProps47.xml><?xml version="1.0" encoding="utf-8"?>
<ds:datastoreItem xmlns:ds="http://schemas.openxmlformats.org/officeDocument/2006/customXml" ds:itemID="{979F37DD-A551-44FA-A77F-A833632D0E92}">
  <ds:schemaRefs/>
</ds:datastoreItem>
</file>

<file path=customXml/itemProps48.xml><?xml version="1.0" encoding="utf-8"?>
<ds:datastoreItem xmlns:ds="http://schemas.openxmlformats.org/officeDocument/2006/customXml" ds:itemID="{D6611D2C-EDE9-4F9D-AC11-371A882267FB}">
  <ds:schemaRefs/>
</ds:datastoreItem>
</file>

<file path=customXml/itemProps49.xml><?xml version="1.0" encoding="utf-8"?>
<ds:datastoreItem xmlns:ds="http://schemas.openxmlformats.org/officeDocument/2006/customXml" ds:itemID="{2709867D-C6E4-4583-B545-1CAC7EBB8734}">
  <ds:schemaRefs/>
</ds:datastoreItem>
</file>

<file path=customXml/itemProps5.xml><?xml version="1.0" encoding="utf-8"?>
<ds:datastoreItem xmlns:ds="http://schemas.openxmlformats.org/officeDocument/2006/customXml" ds:itemID="{B2FB200D-AF84-475A-ADD8-D9788A829D9E}">
  <ds:schemaRefs/>
</ds:datastoreItem>
</file>

<file path=customXml/itemProps50.xml><?xml version="1.0" encoding="utf-8"?>
<ds:datastoreItem xmlns:ds="http://schemas.openxmlformats.org/officeDocument/2006/customXml" ds:itemID="{AE65D1D1-81DF-4503-8EFE-43348B961B16}">
  <ds:schemaRefs/>
</ds:datastoreItem>
</file>

<file path=customXml/itemProps51.xml><?xml version="1.0" encoding="utf-8"?>
<ds:datastoreItem xmlns:ds="http://schemas.openxmlformats.org/officeDocument/2006/customXml" ds:itemID="{ED40A0CF-50A8-46B8-B193-1B5F0F08B96D}">
  <ds:schemaRefs/>
</ds:datastoreItem>
</file>

<file path=customXml/itemProps52.xml><?xml version="1.0" encoding="utf-8"?>
<ds:datastoreItem xmlns:ds="http://schemas.openxmlformats.org/officeDocument/2006/customXml" ds:itemID="{89E0A211-701F-45CD-91D8-264DDBD596F5}">
  <ds:schemaRefs/>
</ds:datastoreItem>
</file>

<file path=customXml/itemProps53.xml><?xml version="1.0" encoding="utf-8"?>
<ds:datastoreItem xmlns:ds="http://schemas.openxmlformats.org/officeDocument/2006/customXml" ds:itemID="{485D216B-4E7F-4906-8823-9E33F1046745}">
  <ds:schemaRefs/>
</ds:datastoreItem>
</file>

<file path=customXml/itemProps54.xml><?xml version="1.0" encoding="utf-8"?>
<ds:datastoreItem xmlns:ds="http://schemas.openxmlformats.org/officeDocument/2006/customXml" ds:itemID="{D6740E01-AF2A-4A7C-8E51-24A86F62CF45}">
  <ds:schemaRefs/>
</ds:datastoreItem>
</file>

<file path=customXml/itemProps55.xml><?xml version="1.0" encoding="utf-8"?>
<ds:datastoreItem xmlns:ds="http://schemas.openxmlformats.org/officeDocument/2006/customXml" ds:itemID="{BC15EFE4-AECA-44CF-86AB-A2728FDD85E5}">
  <ds:schemaRefs/>
</ds:datastoreItem>
</file>

<file path=customXml/itemProps56.xml><?xml version="1.0" encoding="utf-8"?>
<ds:datastoreItem xmlns:ds="http://schemas.openxmlformats.org/officeDocument/2006/customXml" ds:itemID="{D9D6BB6B-D22C-4AE2-B3A5-B6BFE64BE7D9}">
  <ds:schemaRefs/>
</ds:datastoreItem>
</file>

<file path=customXml/itemProps57.xml><?xml version="1.0" encoding="utf-8"?>
<ds:datastoreItem xmlns:ds="http://schemas.openxmlformats.org/officeDocument/2006/customXml" ds:itemID="{548040E2-211D-4847-ACDB-E5730213155E}">
  <ds:schemaRefs>
    <ds:schemaRef ds:uri="http://schemas.microsoft.com/DataMashup"/>
  </ds:schemaRefs>
</ds:datastoreItem>
</file>

<file path=customXml/itemProps58.xml><?xml version="1.0" encoding="utf-8"?>
<ds:datastoreItem xmlns:ds="http://schemas.openxmlformats.org/officeDocument/2006/customXml" ds:itemID="{493D2064-677C-43ED-9F25-A55FFA1E7232}">
  <ds:schemaRefs/>
</ds:datastoreItem>
</file>

<file path=customXml/itemProps59.xml><?xml version="1.0" encoding="utf-8"?>
<ds:datastoreItem xmlns:ds="http://schemas.openxmlformats.org/officeDocument/2006/customXml" ds:itemID="{5C495F1E-9360-45A8-95B7-943FEC5564F9}">
  <ds:schemaRefs/>
</ds:datastoreItem>
</file>

<file path=customXml/itemProps6.xml><?xml version="1.0" encoding="utf-8"?>
<ds:datastoreItem xmlns:ds="http://schemas.openxmlformats.org/officeDocument/2006/customXml" ds:itemID="{07A397EF-A870-42D6-BC23-0DB8F6D6526E}">
  <ds:schemaRefs/>
</ds:datastoreItem>
</file>

<file path=customXml/itemProps60.xml><?xml version="1.0" encoding="utf-8"?>
<ds:datastoreItem xmlns:ds="http://schemas.openxmlformats.org/officeDocument/2006/customXml" ds:itemID="{48A61236-575F-4167-9A89-19E9C13BEF88}">
  <ds:schemaRefs/>
</ds:datastoreItem>
</file>

<file path=customXml/itemProps61.xml><?xml version="1.0" encoding="utf-8"?>
<ds:datastoreItem xmlns:ds="http://schemas.openxmlformats.org/officeDocument/2006/customXml" ds:itemID="{3503F4A8-A187-486E-AE43-61110FA3F68C}">
  <ds:schemaRefs/>
</ds:datastoreItem>
</file>

<file path=customXml/itemProps7.xml><?xml version="1.0" encoding="utf-8"?>
<ds:datastoreItem xmlns:ds="http://schemas.openxmlformats.org/officeDocument/2006/customXml" ds:itemID="{51046990-B878-4E59-BC99-8A79CD59D274}">
  <ds:schemaRefs/>
</ds:datastoreItem>
</file>

<file path=customXml/itemProps8.xml><?xml version="1.0" encoding="utf-8"?>
<ds:datastoreItem xmlns:ds="http://schemas.openxmlformats.org/officeDocument/2006/customXml" ds:itemID="{C9311686-1F2E-41ED-A2E5-9D99A182E986}">
  <ds:schemaRefs/>
</ds:datastoreItem>
</file>

<file path=customXml/itemProps9.xml><?xml version="1.0" encoding="utf-8"?>
<ds:datastoreItem xmlns:ds="http://schemas.openxmlformats.org/officeDocument/2006/customXml" ds:itemID="{D64A9BD4-17EE-457B-AC42-7E2C5FD95E5F}">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15</vt:i4>
      </vt:variant>
    </vt:vector>
  </HeadingPairs>
  <TitlesOfParts>
    <vt:vector size="15" baseType="lpstr">
      <vt:lpstr>Using Excels Model</vt:lpstr>
      <vt:lpstr>Query</vt:lpstr>
      <vt:lpstr>Pivot Table Formatting tips</vt:lpstr>
      <vt:lpstr>Data Bars, Colors and Icons</vt:lpstr>
      <vt:lpstr>Conditional Formats_</vt:lpstr>
      <vt:lpstr>Custom Conditional Formats</vt:lpstr>
      <vt:lpstr>Pivot Charts  Pivot Table</vt:lpstr>
      <vt:lpstr>Time Line Slicer</vt:lpstr>
      <vt:lpstr>Pivot Charts </vt:lpstr>
      <vt:lpstr>Column Chats</vt:lpstr>
      <vt:lpstr>Line, Area and Timelines Charts</vt:lpstr>
      <vt:lpstr>Combo Charts</vt:lpstr>
      <vt:lpstr>Changing Measures with Slicers</vt:lpstr>
      <vt:lpstr>Using Pivot Tables as Formulas </vt:lpstr>
      <vt:lpstr>Dashboard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Worldwideboxes</dc:creator>
  <cp:lastModifiedBy>Franz Scheller </cp:lastModifiedBy>
  <cp:lastPrinted>2022-01-11T13:50:23Z</cp:lastPrinted>
  <dcterms:created xsi:type="dcterms:W3CDTF">2015-06-05T18:19:34Z</dcterms:created>
  <dcterms:modified xsi:type="dcterms:W3CDTF">2022-06-04T19:26:27Z</dcterms:modified>
</cp:coreProperties>
</file>